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D:\01 Projects\Pukšice\aktualizace 2024\"/>
    </mc:Choice>
  </mc:AlternateContent>
  <xr:revisionPtr revIDLastSave="0" documentId="13_ncr:1_{B4AC601B-7541-41E9-8F8C-1B51BC9CBB2E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Rekapitulace" sheetId="1" r:id="rId1"/>
    <sheet name="000_1" sheetId="2" r:id="rId2"/>
    <sheet name="001_1" sheetId="3" r:id="rId3"/>
    <sheet name="151_1" sheetId="4" r:id="rId4"/>
    <sheet name="201_1" sheetId="5" r:id="rId5"/>
  </sheets>
  <definedNames>
    <definedName name="_xlnm.Print_Titles" localSheetId="1">'000_1'!$6:$8</definedName>
    <definedName name="_xlnm.Print_Titles" localSheetId="2">'001_1'!$6:$8</definedName>
    <definedName name="_xlnm.Print_Titles" localSheetId="3">'151_1'!$6:$8</definedName>
    <definedName name="_xlnm.Print_Titles" localSheetId="4">'201_1'!$6:$8</definedName>
  </definedName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6" i="5" l="1"/>
  <c r="O486" i="5" s="1"/>
  <c r="I482" i="5"/>
  <c r="O482" i="5" s="1"/>
  <c r="I478" i="5"/>
  <c r="O478" i="5" s="1"/>
  <c r="I474" i="5"/>
  <c r="O474" i="5" s="1"/>
  <c r="I470" i="5"/>
  <c r="O470" i="5" s="1"/>
  <c r="I466" i="5"/>
  <c r="O466" i="5" s="1"/>
  <c r="I462" i="5"/>
  <c r="O462" i="5" s="1"/>
  <c r="I458" i="5"/>
  <c r="O458" i="5" s="1"/>
  <c r="I454" i="5"/>
  <c r="O454" i="5" s="1"/>
  <c r="I450" i="5"/>
  <c r="O450" i="5" s="1"/>
  <c r="I446" i="5"/>
  <c r="O446" i="5" s="1"/>
  <c r="I442" i="5"/>
  <c r="O442" i="5" s="1"/>
  <c r="I438" i="5"/>
  <c r="O438" i="5" s="1"/>
  <c r="I434" i="5"/>
  <c r="O434" i="5" s="1"/>
  <c r="I430" i="5"/>
  <c r="O430" i="5" s="1"/>
  <c r="I426" i="5"/>
  <c r="O426" i="5" s="1"/>
  <c r="I422" i="5"/>
  <c r="O422" i="5" s="1"/>
  <c r="I418" i="5"/>
  <c r="O418" i="5" s="1"/>
  <c r="I414" i="5"/>
  <c r="O414" i="5" s="1"/>
  <c r="I410" i="5"/>
  <c r="O410" i="5" s="1"/>
  <c r="I406" i="5"/>
  <c r="O406" i="5" s="1"/>
  <c r="I402" i="5"/>
  <c r="O402" i="5" s="1"/>
  <c r="I398" i="5"/>
  <c r="I394" i="5"/>
  <c r="O394" i="5" s="1"/>
  <c r="I390" i="5"/>
  <c r="O390" i="5" s="1"/>
  <c r="I386" i="5"/>
  <c r="O386" i="5" s="1"/>
  <c r="I381" i="5"/>
  <c r="O381" i="5" s="1"/>
  <c r="I377" i="5"/>
  <c r="O377" i="5" s="1"/>
  <c r="R376" i="5" s="1"/>
  <c r="O376" i="5" s="1"/>
  <c r="I372" i="5"/>
  <c r="O372" i="5" s="1"/>
  <c r="I368" i="5"/>
  <c r="O368" i="5" s="1"/>
  <c r="I364" i="5"/>
  <c r="Q351" i="5" s="1"/>
  <c r="I351" i="5" s="1"/>
  <c r="I360" i="5"/>
  <c r="O360" i="5" s="1"/>
  <c r="I356" i="5"/>
  <c r="O356" i="5" s="1"/>
  <c r="I352" i="5"/>
  <c r="O352" i="5" s="1"/>
  <c r="I347" i="5"/>
  <c r="O347" i="5" s="1"/>
  <c r="I343" i="5"/>
  <c r="O343" i="5" s="1"/>
  <c r="I339" i="5"/>
  <c r="O339" i="5" s="1"/>
  <c r="I335" i="5"/>
  <c r="O335" i="5" s="1"/>
  <c r="I331" i="5"/>
  <c r="O331" i="5" s="1"/>
  <c r="I327" i="5"/>
  <c r="O327" i="5" s="1"/>
  <c r="I323" i="5"/>
  <c r="O323" i="5" s="1"/>
  <c r="I319" i="5"/>
  <c r="O319" i="5" s="1"/>
  <c r="I315" i="5"/>
  <c r="O315" i="5" s="1"/>
  <c r="I311" i="5"/>
  <c r="O311" i="5" s="1"/>
  <c r="I307" i="5"/>
  <c r="O307" i="5" s="1"/>
  <c r="I302" i="5"/>
  <c r="O302" i="5" s="1"/>
  <c r="I298" i="5"/>
  <c r="O298" i="5" s="1"/>
  <c r="I294" i="5"/>
  <c r="O294" i="5" s="1"/>
  <c r="I290" i="5"/>
  <c r="O290" i="5" s="1"/>
  <c r="I286" i="5"/>
  <c r="O286" i="5" s="1"/>
  <c r="I282" i="5"/>
  <c r="O282" i="5" s="1"/>
  <c r="I277" i="5"/>
  <c r="O277" i="5" s="1"/>
  <c r="I273" i="5"/>
  <c r="O273" i="5" s="1"/>
  <c r="I269" i="5"/>
  <c r="O269" i="5" s="1"/>
  <c r="I265" i="5"/>
  <c r="O265" i="5" s="1"/>
  <c r="I261" i="5"/>
  <c r="O261" i="5" s="1"/>
  <c r="I257" i="5"/>
  <c r="O257" i="5" s="1"/>
  <c r="I253" i="5"/>
  <c r="O253" i="5" s="1"/>
  <c r="I249" i="5"/>
  <c r="O249" i="5" s="1"/>
  <c r="I245" i="5"/>
  <c r="O245" i="5" s="1"/>
  <c r="I240" i="5"/>
  <c r="O240" i="5" s="1"/>
  <c r="I236" i="5"/>
  <c r="O236" i="5" s="1"/>
  <c r="I232" i="5"/>
  <c r="O232" i="5" s="1"/>
  <c r="I228" i="5"/>
  <c r="O228" i="5" s="1"/>
  <c r="I224" i="5"/>
  <c r="O224" i="5" s="1"/>
  <c r="I220" i="5"/>
  <c r="O220" i="5" s="1"/>
  <c r="I216" i="5"/>
  <c r="O216" i="5" s="1"/>
  <c r="I212" i="5"/>
  <c r="O212" i="5" s="1"/>
  <c r="I208" i="5"/>
  <c r="O208" i="5" s="1"/>
  <c r="I204" i="5"/>
  <c r="O204" i="5" s="1"/>
  <c r="I200" i="5"/>
  <c r="O200" i="5" s="1"/>
  <c r="I196" i="5"/>
  <c r="O196" i="5" s="1"/>
  <c r="I192" i="5"/>
  <c r="O192" i="5" s="1"/>
  <c r="I188" i="5"/>
  <c r="O188" i="5" s="1"/>
  <c r="I184" i="5"/>
  <c r="I180" i="5"/>
  <c r="O180" i="5" s="1"/>
  <c r="I175" i="5"/>
  <c r="O175" i="5" s="1"/>
  <c r="I171" i="5"/>
  <c r="O171" i="5" s="1"/>
  <c r="I167" i="5"/>
  <c r="O167" i="5" s="1"/>
  <c r="I163" i="5"/>
  <c r="O163" i="5" s="1"/>
  <c r="I159" i="5"/>
  <c r="O159" i="5" s="1"/>
  <c r="I155" i="5"/>
  <c r="O155" i="5" s="1"/>
  <c r="I151" i="5"/>
  <c r="O151" i="5" s="1"/>
  <c r="I147" i="5"/>
  <c r="O147" i="5" s="1"/>
  <c r="I143" i="5"/>
  <c r="O143" i="5" s="1"/>
  <c r="I139" i="5"/>
  <c r="O139" i="5" s="1"/>
  <c r="I135" i="5"/>
  <c r="O135" i="5" s="1"/>
  <c r="I131" i="5"/>
  <c r="O131" i="5" s="1"/>
  <c r="I127" i="5"/>
  <c r="O127" i="5" s="1"/>
  <c r="I123" i="5"/>
  <c r="O123" i="5" s="1"/>
  <c r="I119" i="5"/>
  <c r="O119" i="5" s="1"/>
  <c r="I115" i="5"/>
  <c r="O115" i="5" s="1"/>
  <c r="I111" i="5"/>
  <c r="O111" i="5" s="1"/>
  <c r="I107" i="5"/>
  <c r="O107" i="5" s="1"/>
  <c r="I103" i="5"/>
  <c r="O103" i="5" s="1"/>
  <c r="I99" i="5"/>
  <c r="O99" i="5" s="1"/>
  <c r="I95" i="5"/>
  <c r="O95" i="5" s="1"/>
  <c r="I91" i="5"/>
  <c r="O91" i="5" s="1"/>
  <c r="I87" i="5"/>
  <c r="O87" i="5" s="1"/>
  <c r="I83" i="5"/>
  <c r="O83" i="5" s="1"/>
  <c r="I79" i="5"/>
  <c r="O79" i="5" s="1"/>
  <c r="I75" i="5"/>
  <c r="O75" i="5" s="1"/>
  <c r="I71" i="5"/>
  <c r="O71" i="5" s="1"/>
  <c r="I67" i="5"/>
  <c r="O67" i="5" s="1"/>
  <c r="I63" i="5"/>
  <c r="O63" i="5" s="1"/>
  <c r="I59" i="5"/>
  <c r="O59" i="5" s="1"/>
  <c r="I55" i="5"/>
  <c r="O55" i="5" s="1"/>
  <c r="I51" i="5"/>
  <c r="O51" i="5" s="1"/>
  <c r="I47" i="5"/>
  <c r="O47" i="5" s="1"/>
  <c r="I43" i="5"/>
  <c r="O43" i="5" s="1"/>
  <c r="I39" i="5"/>
  <c r="O39" i="5" s="1"/>
  <c r="I35" i="5"/>
  <c r="O35" i="5" s="1"/>
  <c r="I31" i="5"/>
  <c r="O31" i="5" s="1"/>
  <c r="I27" i="5"/>
  <c r="O27" i="5" s="1"/>
  <c r="I23" i="5"/>
  <c r="O23" i="5" s="1"/>
  <c r="I18" i="5"/>
  <c r="O18" i="5" s="1"/>
  <c r="I14" i="5"/>
  <c r="O14" i="5" s="1"/>
  <c r="I10" i="5"/>
  <c r="O10" i="5" s="1"/>
  <c r="R9" i="5" s="1"/>
  <c r="O9" i="5" s="1"/>
  <c r="I134" i="4"/>
  <c r="O134" i="4" s="1"/>
  <c r="I130" i="4"/>
  <c r="O130" i="4" s="1"/>
  <c r="I126" i="4"/>
  <c r="Q125" i="4" s="1"/>
  <c r="I125" i="4" s="1"/>
  <c r="I121" i="4"/>
  <c r="O121" i="4" s="1"/>
  <c r="I117" i="4"/>
  <c r="O117" i="4" s="1"/>
  <c r="I113" i="4"/>
  <c r="O113" i="4" s="1"/>
  <c r="I109" i="4"/>
  <c r="O109" i="4" s="1"/>
  <c r="I105" i="4"/>
  <c r="O105" i="4" s="1"/>
  <c r="I100" i="4"/>
  <c r="O100" i="4" s="1"/>
  <c r="R99" i="4" s="1"/>
  <c r="O99" i="4" s="1"/>
  <c r="I95" i="4"/>
  <c r="O95" i="4" s="1"/>
  <c r="I91" i="4"/>
  <c r="O91" i="4" s="1"/>
  <c r="I87" i="4"/>
  <c r="O87" i="4" s="1"/>
  <c r="I83" i="4"/>
  <c r="O83" i="4" s="1"/>
  <c r="I79" i="4"/>
  <c r="O79" i="4" s="1"/>
  <c r="I75" i="4"/>
  <c r="O75" i="4" s="1"/>
  <c r="I71" i="4"/>
  <c r="O71" i="4" s="1"/>
  <c r="I67" i="4"/>
  <c r="O67" i="4" s="1"/>
  <c r="I63" i="4"/>
  <c r="O63" i="4" s="1"/>
  <c r="I59" i="4"/>
  <c r="O59" i="4" s="1"/>
  <c r="I55" i="4"/>
  <c r="O55" i="4" s="1"/>
  <c r="I51" i="4"/>
  <c r="O51" i="4" s="1"/>
  <c r="I47" i="4"/>
  <c r="O47" i="4" s="1"/>
  <c r="I43" i="4"/>
  <c r="O43" i="4" s="1"/>
  <c r="I39" i="4"/>
  <c r="O39" i="4" s="1"/>
  <c r="I35" i="4"/>
  <c r="I30" i="4"/>
  <c r="O30" i="4" s="1"/>
  <c r="I26" i="4"/>
  <c r="O26" i="4" s="1"/>
  <c r="I22" i="4"/>
  <c r="O22" i="4" s="1"/>
  <c r="I18" i="4"/>
  <c r="O18" i="4" s="1"/>
  <c r="I14" i="4"/>
  <c r="O14" i="4" s="1"/>
  <c r="I10" i="4"/>
  <c r="I47" i="3"/>
  <c r="O47" i="3" s="1"/>
  <c r="I43" i="3"/>
  <c r="O43" i="3" s="1"/>
  <c r="I39" i="3"/>
  <c r="O39" i="3" s="1"/>
  <c r="I35" i="3"/>
  <c r="O35" i="3" s="1"/>
  <c r="I31" i="3"/>
  <c r="O31" i="3" s="1"/>
  <c r="I27" i="3"/>
  <c r="O27" i="3" s="1"/>
  <c r="I23" i="3"/>
  <c r="O23" i="3" s="1"/>
  <c r="I19" i="3"/>
  <c r="O19" i="3" s="1"/>
  <c r="I14" i="3"/>
  <c r="O14" i="3" s="1"/>
  <c r="I10" i="3"/>
  <c r="O10" i="3" s="1"/>
  <c r="I75" i="2"/>
  <c r="O75" i="2" s="1"/>
  <c r="I71" i="2"/>
  <c r="O71" i="2" s="1"/>
  <c r="I67" i="2"/>
  <c r="O67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O39" i="2" s="1"/>
  <c r="I35" i="2"/>
  <c r="O35" i="2" s="1"/>
  <c r="I31" i="2"/>
  <c r="O31" i="2" s="1"/>
  <c r="I27" i="2"/>
  <c r="I23" i="2"/>
  <c r="O23" i="2" s="1"/>
  <c r="I19" i="2"/>
  <c r="O19" i="2" s="1"/>
  <c r="I15" i="2"/>
  <c r="O15" i="2" s="1"/>
  <c r="I10" i="2"/>
  <c r="O10" i="2" s="1"/>
  <c r="R9" i="2" s="1"/>
  <c r="O9" i="2" s="1"/>
  <c r="Q385" i="5" l="1"/>
  <c r="I385" i="5" s="1"/>
  <c r="Q244" i="5"/>
  <c r="I244" i="5" s="1"/>
  <c r="Q179" i="5"/>
  <c r="I179" i="5" s="1"/>
  <c r="Q376" i="5"/>
  <c r="I376" i="5" s="1"/>
  <c r="Q9" i="5"/>
  <c r="I9" i="5" s="1"/>
  <c r="Q34" i="4"/>
  <c r="I34" i="4" s="1"/>
  <c r="Q99" i="4"/>
  <c r="I99" i="4" s="1"/>
  <c r="Q9" i="4"/>
  <c r="I9" i="4" s="1"/>
  <c r="R9" i="3"/>
  <c r="O9" i="3" s="1"/>
  <c r="O2" i="3" s="1"/>
  <c r="D11" i="1" s="1"/>
  <c r="Q14" i="2"/>
  <c r="I14" i="2" s="1"/>
  <c r="R306" i="5"/>
  <c r="O306" i="5" s="1"/>
  <c r="R22" i="5"/>
  <c r="O22" i="5" s="1"/>
  <c r="R244" i="5"/>
  <c r="O244" i="5" s="1"/>
  <c r="R281" i="5"/>
  <c r="O281" i="5" s="1"/>
  <c r="R18" i="3"/>
  <c r="O18" i="3" s="1"/>
  <c r="R104" i="4"/>
  <c r="O104" i="4" s="1"/>
  <c r="Q9" i="3"/>
  <c r="I9" i="3" s="1"/>
  <c r="I3" i="3" s="1"/>
  <c r="C11" i="1" s="1"/>
  <c r="Q18" i="3"/>
  <c r="I18" i="3" s="1"/>
  <c r="Q104" i="4"/>
  <c r="I104" i="4" s="1"/>
  <c r="I3" i="4" s="1"/>
  <c r="C12" i="1" s="1"/>
  <c r="Q281" i="5"/>
  <c r="I281" i="5" s="1"/>
  <c r="Q306" i="5"/>
  <c r="I306" i="5" s="1"/>
  <c r="O10" i="4"/>
  <c r="R9" i="4" s="1"/>
  <c r="O9" i="4" s="1"/>
  <c r="O35" i="4"/>
  <c r="R34" i="4" s="1"/>
  <c r="O34" i="4" s="1"/>
  <c r="O126" i="4"/>
  <c r="R125" i="4" s="1"/>
  <c r="O125" i="4" s="1"/>
  <c r="O184" i="5"/>
  <c r="R179" i="5" s="1"/>
  <c r="O179" i="5" s="1"/>
  <c r="O364" i="5"/>
  <c r="R351" i="5" s="1"/>
  <c r="O351" i="5" s="1"/>
  <c r="O398" i="5"/>
  <c r="R385" i="5" s="1"/>
  <c r="O385" i="5" s="1"/>
  <c r="Q9" i="2"/>
  <c r="I9" i="2" s="1"/>
  <c r="I3" i="2" s="1"/>
  <c r="C10" i="1" s="1"/>
  <c r="Q22" i="5"/>
  <c r="I22" i="5" s="1"/>
  <c r="I3" i="5" s="1"/>
  <c r="C13" i="1" s="1"/>
  <c r="O27" i="2"/>
  <c r="R14" i="2" s="1"/>
  <c r="O14" i="2" s="1"/>
  <c r="O2" i="2" s="1"/>
  <c r="D10" i="1" s="1"/>
  <c r="E11" i="1" l="1"/>
  <c r="O2" i="5"/>
  <c r="D13" i="1" s="1"/>
  <c r="E13" i="1" s="1"/>
  <c r="O2" i="4"/>
  <c r="D12" i="1" s="1"/>
  <c r="E12" i="1" s="1"/>
  <c r="E10" i="1"/>
  <c r="C6" i="1"/>
  <c r="C7" i="1" l="1"/>
</calcChain>
</file>

<file path=xl/sharedStrings.xml><?xml version="1.0" encoding="utf-8"?>
<sst xmlns="http://schemas.openxmlformats.org/spreadsheetml/2006/main" count="2708" uniqueCount="824">
  <si>
    <t>Rekapitulace ceny</t>
  </si>
  <si>
    <t>Stavba: III/34520 - Pukšice, most ev.č. 34520-2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</si>
  <si>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</si>
  <si>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</si>
  <si>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</si>
  <si>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</si>
  <si>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</si>
  <si>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</si>
  <si>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</si>
  <si>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</si>
  <si>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ASPE230</t>
  </si>
  <si>
    <t>S</t>
  </si>
  <si>
    <t>Soupis prací objektu</t>
  </si>
  <si>
    <t xml:space="preserve">Stavba: </t>
  </si>
  <si>
    <t>III/34520</t>
  </si>
  <si>
    <t>Pukšice, most ev.č. 34520-2</t>
  </si>
  <si>
    <t>O</t>
  </si>
  <si>
    <t>Objekt:</t>
  </si>
  <si>
    <t>000</t>
  </si>
  <si>
    <t>Soupis vedlejších a ostatních nákladů</t>
  </si>
  <si>
    <t>O1</t>
  </si>
  <si>
    <t>Rozpočet:</t>
  </si>
  <si>
    <t>0.00</t>
  </si>
  <si>
    <t>15.00</t>
  </si>
  <si>
    <t>21.00</t>
  </si>
  <si>
    <t>3</t>
  </si>
  <si>
    <t>2</t>
  </si>
  <si>
    <t>1</t>
  </si>
  <si>
    <t>Základní rozpočet CÚ 2024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</si>
  <si>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</si>
  <si>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</si>
  <si>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</si>
  <si>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</si>
  <si>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</si>
  <si>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</si>
  <si>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</si>
  <si>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</si>
  <si>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</si>
  <si>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</si>
  <si>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</si>
  <si>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</si>
  <si>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</si>
  <si>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</si>
  <si>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</si>
  <si>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</si>
  <si>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</si>
  <si>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</si>
  <si>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</si>
  <si>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01-ZS</t>
  </si>
  <si>
    <t>Zařízení staveniště</t>
  </si>
  <si>
    <t>P</t>
  </si>
  <si>
    <t>03110</t>
  </si>
  <si>
    <t/>
  </si>
  <si>
    <t>ZAŘÍZENÍ STAVENIŠTĚ</t>
  </si>
  <si>
    <t>KPL</t>
  </si>
  <si>
    <t>2024_OTSKP</t>
  </si>
  <si>
    <t>PP</t>
  </si>
  <si>
    <t>Náklady spojené s případným vypracováním projektové dokumentace, zřízením přípojek energií k objektům zařízení staveniště, včetně oplocení dl. 69 m, vč.zřízení a odstranění mezideponií, vč.vytýčení ostatních IS</t>
  </si>
  <si>
    <t>VV</t>
  </si>
  <si>
    <t>TS</t>
  </si>
  <si>
    <t>zahrnuje objednatelem povolené náklady na pořízení (event. pronájem), provozování, udržování a likvidaci zhotovitelova zařízení</t>
  </si>
  <si>
    <t>03-R</t>
  </si>
  <si>
    <t>Různé</t>
  </si>
  <si>
    <t>02520</t>
  </si>
  <si>
    <t>ZKOUŠENÍ MATERIÁLŮ NEZÁVISLOU ZKUŠEBNOU</t>
  </si>
  <si>
    <t>KČ</t>
  </si>
  <si>
    <t>zajištění zkoušek všech materiálů dle ČSN, ČSN EN, TP a TKP 
ČERPÁNÍ PODMÍNĚNO SOUHLASEM INVESTORA</t>
  </si>
  <si>
    <t>zahrnuje veškeré náklady spojené s objednatelem požadovanými zkouškami</t>
  </si>
  <si>
    <t>02620</t>
  </si>
  <si>
    <t>ZKOUŠENÍ KONSTRUKCÍ A PRACÍ NEZÁVISLOU ZKUŠEBNOU</t>
  </si>
  <si>
    <t>zajištění zkoušek všech konstrukcí a prací dle ČSN, ČSN EN, TP a TKP 
ČERPÁNÍ PODMÍNĚNO SOUHLASEM INVESTORA</t>
  </si>
  <si>
    <t>02730</t>
  </si>
  <si>
    <t>A</t>
  </si>
  <si>
    <t>POMOC PRÁCE ZŘÍZ NEBO ZAJIŠŤ OCHRANU INŽENÝRSKÝCH SÍTÍ</t>
  </si>
  <si>
    <t>součinnost se správcem kabelu NN (ČEZ a.s.) vč. vyznačení v terénu v dl.74,0 m, a ochrany</t>
  </si>
  <si>
    <t>zahrnuje veškeré náklady spojené s objednatelem požadovanými zařízeními</t>
  </si>
  <si>
    <t>B</t>
  </si>
  <si>
    <t>položení rezervní chráničky dl.25m, pod silničním tělesem, podél kabelu NN (ČEZ a.s.),  včetně zazátkování a zatahovacího lanka  ČERPÁNO SE SOUHLASEM INVESTORA</t>
  </si>
  <si>
    <t>02851</t>
  </si>
  <si>
    <t>PRŮZKUMNÉ PRÁCE DIAGNOSTIKY KONSTRUKCÍ NA POVRCHU</t>
  </si>
  <si>
    <t>pasport objízdných tras před a po stavbě</t>
  </si>
  <si>
    <t>zahrnuje veškeré náklady spojené s objednatelem požadovanými pracemi</t>
  </si>
  <si>
    <t>7</t>
  </si>
  <si>
    <t>029112</t>
  </si>
  <si>
    <t>OSTATNÍ POŽADAVKY - GEODETICKÉ ZAMĚŘENÍ - PLOŠNÉ</t>
  </si>
  <si>
    <t>HA</t>
  </si>
  <si>
    <t>Vytýčení staveniště, zaměření skutečného provedení stavby, potřebné geodetické doměření během výstavby v případě ZBV, zaměření povrchu odkrytých konstrukcí</t>
  </si>
  <si>
    <t>2473/10000=0,247 [A]</t>
  </si>
  <si>
    <t>8</t>
  </si>
  <si>
    <t>02920</t>
  </si>
  <si>
    <t>OSTATNÍ POŽADAVKY - OCHRANA ŽIVOTNÍHO PROSTŘEDÍ</t>
  </si>
  <si>
    <t>Zajištění ochrany životního prostředí, norná stěna v korytě</t>
  </si>
  <si>
    <t>029412</t>
  </si>
  <si>
    <t>OSTATNÍ POŽADAVKY - VYPRACOVÁNÍ MOSTNÍHO LISTU</t>
  </si>
  <si>
    <t>KUS</t>
  </si>
  <si>
    <t>Zajištění mostního listu (vyhotovení ve 3 kopiích), včetně zápisu do BMS</t>
  </si>
  <si>
    <t>02943</t>
  </si>
  <si>
    <t>OSTATNÍ POŽADAVKY - VYPRACOVÁNÍ RDS</t>
  </si>
  <si>
    <t>Vypracování kompletní realizační dokumentace stavby (RDS) - v počtu 4 vytištěných paré + 1xCD, Vypracování TePř - Bourání stávajících konstrukcí, vč. požadavků SOD</t>
  </si>
  <si>
    <t>02944</t>
  </si>
  <si>
    <t>OSTAT POŽADAVKY - DOKUMENTACE SKUTEČ PROVEDENÍ V DIGIT FORMĚ</t>
  </si>
  <si>
    <t>Vypracování dokumentace skutečného provedení stavby (DSPS) včetně tištěné formy v počtu  4 paré + 1xCD, vč. dalších požadavků SOD</t>
  </si>
  <si>
    <t>12</t>
  </si>
  <si>
    <t>02945</t>
  </si>
  <si>
    <t>OSTAT POŽADAVKY - GEOMETRICKÝ PLÁN</t>
  </si>
  <si>
    <t>Geometrické plány stavby dle požadavku SOD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</si>
  <si>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</si>
  <si>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13</t>
  </si>
  <si>
    <t>029511</t>
  </si>
  <si>
    <t>OSTATNÍ POŽADAVKY - POVODŇOVÝ A HAVARIJNÍ PLÁN</t>
  </si>
  <si>
    <t>Povodňový a havarijní plán - aktualizace</t>
  </si>
  <si>
    <t>14</t>
  </si>
  <si>
    <t>02953</t>
  </si>
  <si>
    <t>OSTATNÍ POŽADAVKY - HLAVNÍ MOSTNÍ PROHLÍDKA</t>
  </si>
  <si>
    <t>Zajištění 1. hlavní prohlídky, v počtu 4 vytištěných paré + 1xCD, vč zápisu do BMS</t>
  </si>
  <si>
    <t>položka zahrnuje :  
- úkony dle ČSN 73 6221  
- provedení hlavní mostní prohlídky oprávněnou fyzickou nebo právnickou osobou  
- vyhotovení záznamu (protokolu), který jednoznačně definuje stav mostu</t>
  </si>
  <si>
    <t>15</t>
  </si>
  <si>
    <t>02960</t>
  </si>
  <si>
    <t>OSTATNÍ POŽADAVKY - BOZP</t>
  </si>
  <si>
    <t>veškerá opatření pro zajištění BOZP v průběhu výstavby v rozsahu požadavků Plánu BOZP</t>
  </si>
  <si>
    <t>zahrnuje veškeré náklady spojené s objednatelem požadovaným dozorem</t>
  </si>
  <si>
    <t>16</t>
  </si>
  <si>
    <t>02971</t>
  </si>
  <si>
    <t>OSTAT POŽADAVKY - GEOTECHNICKÝ MONITORING NA POVRCHU</t>
  </si>
  <si>
    <t>zajištění geotechnika - přetřídění zemin z výkopů (posouzení pro zpětné použití); kontrola základové spáry, zahrnuje veškeré náklady spojené s objednatelem požadovanými pracemi</t>
  </si>
  <si>
    <t>17</t>
  </si>
  <si>
    <t>02990</t>
  </si>
  <si>
    <t>OSTATNÍ POŽADAVKY - INFORMAČNÍ TABULE</t>
  </si>
  <si>
    <t>billboard, včetně odstranění, rozměr 2,50x1,75m dle metodiky kraje Vysočina (http://m.kr-vysocina.cz/assets/File.ashx?id_org=450008&amp;id_dokumenty=4026814)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</si>
  <si>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</si>
  <si>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001</t>
  </si>
  <si>
    <t>Bourání</t>
  </si>
  <si>
    <t>Všeobecné konstrukce a práce</t>
  </si>
  <si>
    <t>014102</t>
  </si>
  <si>
    <t>POPLATKY ZA SKLÁDKU</t>
  </si>
  <si>
    <t>T</t>
  </si>
  <si>
    <t>železobeton</t>
  </si>
  <si>
    <t>materiál dle položek: 
96616A 
2,5*26,85=67,125 [A]</t>
  </si>
  <si>
    <t>zahrnuje veškeré poplatky provozovateli skládky související s uložením odpadu na skládce.</t>
  </si>
  <si>
    <t>stávající izolace, viz položka 97817, čerpáno dle skutečnosti</t>
  </si>
  <si>
    <t>78,89*0,01*2,3=1,814 [A]</t>
  </si>
  <si>
    <t>Ostatní konstrukce a práce</t>
  </si>
  <si>
    <t>9112A3</t>
  </si>
  <si>
    <t>ZÁBRADLÍ MOSTNÍ S VODOR MADLY - DEMONTÁŽ S PŘESUNEM</t>
  </si>
  <si>
    <t>M</t>
  </si>
  <si>
    <t>stávající dvoumadlové zábradlí na mostě, vč. uložení do výkupu s předáním finančního výzisku objednateli</t>
  </si>
  <si>
    <t>8,69+8,69=17,380 [A]</t>
  </si>
  <si>
    <t>položka zahrnuje: 
- demontáž a odstranění zařízení 
- jeho odvoz na předepsané místo</t>
  </si>
  <si>
    <t>9113B3</t>
  </si>
  <si>
    <t>SVODIDLO OCEL SILNIČ JEDNOSTR, ÚROVEŇ ZADRŽ H1 - DEMONTÁŽ S PŘESUNEM</t>
  </si>
  <si>
    <t>stávající ocelové svodidla,vč. odvozu a  uložení do výkupu s předáním finančního výzisku objednateli</t>
  </si>
  <si>
    <t>966133</t>
  </si>
  <si>
    <t>BOURÁNÍ KONSTRUKCÍ Z KAMENE NA MC S ODVOZEM DO 3KM</t>
  </si>
  <si>
    <t>M3</t>
  </si>
  <si>
    <t>bourání základů, křídel, opěr, vč. podrcení pro použití do zásypů (fr. 0-32), vč. odvozu a uložení na mezideponii pro zpětné použití</t>
  </si>
  <si>
    <t>17,898+5,000=22,898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</si>
  <si>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</si>
  <si>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966153</t>
  </si>
  <si>
    <t>BOURÁNÍ KONSTRUKCÍ Z PROST BETONU S ODVOZEM DO 3KM</t>
  </si>
  <si>
    <t>16,640+5,000=21,640 [A]</t>
  </si>
  <si>
    <t>96616A</t>
  </si>
  <si>
    <t>BOURÁNÍ KONSTRUKCÍ ZE ŽELEZOBETONU - BEZ DOPRAVY</t>
  </si>
  <si>
    <t>římsy, závěrné zídky, nosná konstrukce stávajícího mostu, vč. uložení na skládku</t>
  </si>
  <si>
    <t>7,529+6,436+12,885=26,850 [A]</t>
  </si>
  <si>
    <t>položka zahrnuje: 
- rozbourání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</si>
  <si>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96616B</t>
  </si>
  <si>
    <t>BOURÁNÍ KONSTRUKCÍ ZE ŽELEZOBETONU - DOPRAVA</t>
  </si>
  <si>
    <t>TKM</t>
  </si>
  <si>
    <t>odvoz na skládku předpoklad 30 km - čerpáno dle skutečnosti</t>
  </si>
  <si>
    <t>30*26,85*2,6=2 094,300 [A]</t>
  </si>
  <si>
    <t>Položka zahrnuje samostatnou dopravu suti a vybouraných hmot. Množství se určí jako součin hmotnosti [t] a požadované vzdálenosti [km].</t>
  </si>
  <si>
    <t>97816</t>
  </si>
  <si>
    <t>ODSEKÁNÍ VRSTVY VYROVNÁVACÍHO BETONU NA MOSTECH</t>
  </si>
  <si>
    <t>ochranná omítka stávající izolace tl. 30mm, vč. odvozu a uložení na skládku do 30km</t>
  </si>
  <si>
    <t>42,764*0,03=1,283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</si>
  <si>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</si>
  <si>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97817</t>
  </si>
  <si>
    <t>ODSTRANĚNÍ MOSTNÍ IZOLACE</t>
  </si>
  <si>
    <t>M2</t>
  </si>
  <si>
    <t>odstranění stávající izolace z NAIP, včetně odvozu do 65 km, uložení na skládku NO, čerpáno dle skutečnosti</t>
  </si>
  <si>
    <t>13,895+51,100+13,895=78,890 [A]</t>
  </si>
  <si>
    <t>151</t>
  </si>
  <si>
    <t>DIO</t>
  </si>
  <si>
    <t>vybouraný AB</t>
  </si>
  <si>
    <t>pol. 11313A: 2,2*1,713=3,769 [A]</t>
  </si>
  <si>
    <t>zemina</t>
  </si>
  <si>
    <t>pol. 12273A A: 145,645 
pol. 12273A B: 46,019 
pol. 12273A C: 31,950 
1,9*(145,645+46,019+31,950)=424,867 [A]</t>
  </si>
  <si>
    <t>02742</t>
  </si>
  <si>
    <t>PROVIZORNÍ LÁVKY</t>
  </si>
  <si>
    <t>staveništní lávka dl. 6 m, pouze pro potřeby stavby</t>
  </si>
  <si>
    <t>03710</t>
  </si>
  <si>
    <t>POMOC PRÁCE ZAJIŠŤ NEBO ZŘÍZ OBJÍŽĎKY A PŘÍSTUP CESTY</t>
  </si>
  <si>
    <t>Přechodné DZ po dobu výstavby (provizorní panelová komunikace + objízdné trasy po sil.III třídy) , dodávka, montáž, demontáž, pronájem vč.pravidelné údržby po dobu od převedení dopravy na objízdnou komunkaci do doby předčasného užívání, dle návrhu DZ</t>
  </si>
  <si>
    <t>zahrnuje objednatelem povolené náklady na požadovaná zařízení zhotovitele</t>
  </si>
  <si>
    <t>03720</t>
  </si>
  <si>
    <t>POMOC PRÁCE ZAJIŠŤ NEBO ZŘÍZ REGULACI A OCHRANU DOPRAVY</t>
  </si>
  <si>
    <t>Veškeré práce a činnosti spojené se zajištěním povolení a úhrada poplatků vzniklých na základě HMG zhotovitele v souladu s POV</t>
  </si>
  <si>
    <t>03760</t>
  </si>
  <si>
    <t>POMOC PRÁCE ZAJIŠŤ NEBO ZŘÍZ JÍMKY, STAV JÁMY A ŠACHTY</t>
  </si>
  <si>
    <t>dočasné převedení Nejepínského potoka pod provizorní objízdnou komunikací, roura HDPE DN1200, dl. 2x12,0 m, roura HDPE DN600, dl.15,0 m vč. osazení, montáže, demontáže</t>
  </si>
  <si>
    <t>Zemní práce</t>
  </si>
  <si>
    <t>11313A</t>
  </si>
  <si>
    <t>ODSTRANĚNÍ KRYTU ZPEVNĚNÝCH PLOCH S ASFALTOVÝM POJIVEM - BEZ DOPRAVY</t>
  </si>
  <si>
    <t>vybourání ACO 11, tl.50mm, ACL 16 tl.60mm  z napojení provizorní objízdné komunikace; vč. uložení na skládku</t>
  </si>
  <si>
    <t>15,576*(0,05+0,06)=1,713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</si>
  <si>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</si>
  <si>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</si>
  <si>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</si>
  <si>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odvoz na skládku  - 30 km</t>
  </si>
  <si>
    <t>1,713*30*2,2=113,058 [A]</t>
  </si>
  <si>
    <t>121103</t>
  </si>
  <si>
    <t>SEJMUTÍ ORNICE NEBO LESNÍ PŮDY S ODVOZEM DO 3KM</t>
  </si>
  <si>
    <t>tl. 150 mm, dotčené zelené plochy pod provizorní objízdnou komunikací, vč. odvozu a uložení na mezideponii</t>
  </si>
  <si>
    <t>(92,669+354,112)*0,15=67,017 [A]</t>
  </si>
  <si>
    <t>položka zahrnuje sejmutí ornice bez ohledu na tloušťku vrstvy a její vodorovnou dopravu 
nezahrnuje uložení na trvalou skládku</t>
  </si>
  <si>
    <t>12273A</t>
  </si>
  <si>
    <t>ODKOPÁVKY A PROKOPÁVKY OBECNÉ TŘ. I - BEZ DOPRAVY</t>
  </si>
  <si>
    <t>odstranění násypového tělesa provizorní objízdné komunikace, vč. uložení na skládku</t>
  </si>
  <si>
    <t>29,129*5,0=145,645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</si>
  <si>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</si>
  <si>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odstranění ŠD lože pod panely a AB plochami provizorní objízdné komunikace, vč. uložení na skládku</t>
  </si>
  <si>
    <t>230,096*0,20=46,019 [A]</t>
  </si>
  <si>
    <t>C</t>
  </si>
  <si>
    <t>odstranění ŠD krajnic provizorní objízdné komunikace, vč. uložení na skládku</t>
  </si>
  <si>
    <t>0,253*126,283=31,950 [A]</t>
  </si>
  <si>
    <t>12273B</t>
  </si>
  <si>
    <t>ODKOPÁVKY A PROKOPÁVKY OBECNÉ TŘ. I - DOPRAVA</t>
  </si>
  <si>
    <t>M3KM</t>
  </si>
  <si>
    <t>odvoz na skládku - 30 km</t>
  </si>
  <si>
    <t>30*145,645=4 369,350 [A]</t>
  </si>
  <si>
    <t>Položka zahrnuje samostatnou dopravu zeminy. Množství se určí jako součin kubatutry [m3] a požadované vzdálenosti [km].</t>
  </si>
  <si>
    <t>30*65,589=1 967,670 [A]</t>
  </si>
  <si>
    <t>30*31,950=958,500 [A]</t>
  </si>
  <si>
    <t>17120</t>
  </si>
  <si>
    <t>ULOŽENÍ SYPANINY DO NÁSYPŮ A NA SKLÁDKY BEZ ZHUTNĚNÍ</t>
  </si>
  <si>
    <t>uložení zeminy z odhumusování na mezideponii pro zpětné použití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</si>
  <si>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</si>
  <si>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</si>
  <si>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</si>
  <si>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vytvoření násypu provizorní objízdné komunikace, vč. hutnění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</si>
  <si>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</si>
  <si>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</t>
  </si>
  <si>
    <t>18090</t>
  </si>
  <si>
    <t>VŠEOBECNÉ ÚPRAVY OSTATNÍCH PLOCH</t>
  </si>
  <si>
    <t>vyklizení a vyčištění ploch po dočasné objízdné trase, uvedení pozemků do původního stavu a protokolární předání vlastníkům pozemků</t>
  </si>
  <si>
    <t>Všeobecné úpravy musí zahrnovat úpravu území po uskutečnění stavby, tak jak je požadováno v zadávací dokumentaci s výjimkou těch prací, pro které jsou uvedeny samostatné položky.</t>
  </si>
  <si>
    <t>19</t>
  </si>
  <si>
    <t>18110</t>
  </si>
  <si>
    <t>ÚPRAVA PLÁNĚ SE ZHUTNĚNÍM V HORNINĚ TŘ. I</t>
  </si>
  <si>
    <t>zemní pláň pod vozovkou, pod násypovým tělesem</t>
  </si>
  <si>
    <t>369,286+248,845=618,131 [A]</t>
  </si>
  <si>
    <t>položka zahrnuje úpravu pláně včetně vyrovnání výškových rozdílů. Míru zhutnění určuje projekt.</t>
  </si>
  <si>
    <t>20</t>
  </si>
  <si>
    <t>18130</t>
  </si>
  <si>
    <t>ÚPRAVA PLÁNĚ BEZ ZHUTNĚNÍ</t>
  </si>
  <si>
    <t>svahování svahu násypu provizorní objízdné komunikace</t>
  </si>
  <si>
    <t>55,396+66,462=121,858 [A]</t>
  </si>
  <si>
    <t>položka zahrnuje úpravu pláně včetně vyrovnání výškových rozdílů</t>
  </si>
  <si>
    <t>21</t>
  </si>
  <si>
    <t>18224</t>
  </si>
  <si>
    <t>ROZPROSTŘENÍ ORNICE VE SVAHU V TL DO 0,25M</t>
  </si>
  <si>
    <t>rozprostření humózní vrstvy v tl. 150 mm, vč. dovozu z meziskládky z 3 km</t>
  </si>
  <si>
    <t>položka zahrnuje: 
nutné přemístění ornice z dočasných skládek vzdálených do 50m 
rozprostření ornice v předepsané tloušťce ve svahu přes 1:5</t>
  </si>
  <si>
    <t>22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</si>
  <si>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</si>
  <si>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</si>
  <si>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</si>
  <si>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</si>
  <si>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23</t>
  </si>
  <si>
    <t>28997</t>
  </si>
  <si>
    <t>OPLÁŠTĚNÍ (ZPEVNĚNÍ) Z GEOTEXTILIE A GEOMŘÍŽOVIN</t>
  </si>
  <si>
    <t>geotextilie pod silničním tělesem provizorní objízdné komunikace, hmotnost min. 500 g/m2, včetně odstranění</t>
  </si>
  <si>
    <t>Položka zahrnuje: 
- dodávku předepsané geotextilie nebo geomřížoviny 
- úpravu, očištění a ochranu podkladu 
- přichycení k podkladu, případně zatížení 
- úpravy spojů a zajištění okrajů 
- úpravy pro odvodnění 
- nutné přesahy 
- mimostaveništní a vnitrostaveništní dopravu</t>
  </si>
  <si>
    <t>Komunikace</t>
  </si>
  <si>
    <t>24</t>
  </si>
  <si>
    <t>56334</t>
  </si>
  <si>
    <t>VOZOVKOVÉ VRSTVY ZE ŠTĚRKODRTI TL. DO 200MM</t>
  </si>
  <si>
    <t>lože panelů provizorní objízdné komunikace, tl. 200 mm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</si>
  <si>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</si>
  <si>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25</t>
  </si>
  <si>
    <t>56930</t>
  </si>
  <si>
    <t>ZPEVNĚNÍ KRAJNIC ZE ŠTĚRKODRTI</t>
  </si>
  <si>
    <t>krajnice provizorní objízdné komunikace,  ŠD 0-32, vč. dovozu, nakupovaný materiál</t>
  </si>
  <si>
    <t>- dodání kameniva předepsané kvality a zrnitosti 
- rozprostření a zhutnění vrstvy v předepsané tloušťce 
- zřízení vrstvy bez rozlišení šířky, pokládání vrstvy po etapách</t>
  </si>
  <si>
    <t>26</t>
  </si>
  <si>
    <t>574A44</t>
  </si>
  <si>
    <t>ASFALTOVÝ BETON PRO OBRUSNÉ VRSTVY ACO 11+, 11S TL. 50MM</t>
  </si>
  <si>
    <t>asf. beton ACO 11, tl. 50 mm, napojení na silnici</t>
  </si>
  <si>
    <t>7,965+7,611=15,576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</si>
  <si>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</si>
  <si>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27</t>
  </si>
  <si>
    <t>574C56</t>
  </si>
  <si>
    <t>ASFALTOVÝ BETON PRO LOŽNÍ VRSTVY ACL 16+, 16S TL. 60MM</t>
  </si>
  <si>
    <t>mimo most, asf. beton ACL 16, tl. 60 mm, napojení na silnici</t>
  </si>
  <si>
    <t>28</t>
  </si>
  <si>
    <t>58300</t>
  </si>
  <si>
    <t>KRYT ZE SINIČNÍCH DÍLCŮ (PANELŮ)</t>
  </si>
  <si>
    <t>konstrukce provizorní objízdné komunikace, dovoz, montáž, pronájem vč. údržby, demontáž, odvoz</t>
  </si>
  <si>
    <t>29*3,0*2,0*0,215=37,410 [A]</t>
  </si>
  <si>
    <t>- dodání dílců v požadované kvalitě, dodání materiálu pro předepsané  lože v tloušťce předepsané dokumentací a pro předepsanou výplň spar 
- očištění podkladu 
- uložení dílců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</si>
  <si>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29</t>
  </si>
  <si>
    <t>9111A1</t>
  </si>
  <si>
    <t>ZÁBRADLÍ SILNIČNÍ S VODOR MADLY - DODÁVKA A MONTÁŽ</t>
  </si>
  <si>
    <t>trubkové zábradlí v místě zatrubnění potoka, včetně betonových patek (0,60 m3) a výkopu pro ně (0,60 m3), dovoz, montáž, pronájem vč. údržby</t>
  </si>
  <si>
    <t>2*6,0=12,000 [A]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</si>
  <si>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</si>
  <si>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30</t>
  </si>
  <si>
    <t>9111A3</t>
  </si>
  <si>
    <t>ZÁBRADLÍ SILNIČNÍ S VODOR MADLY - DEMONTÁŽ S PŘESUNEM</t>
  </si>
  <si>
    <t>odstranění trubkového zábradlí v místě zatrubnění potoka, včetně betonových patek (0,60 m3) a výkopu pro ně (0,60 m3), včetně odvozu do depozitu zhotovitele</t>
  </si>
  <si>
    <t>31</t>
  </si>
  <si>
    <t>91228</t>
  </si>
  <si>
    <t>SMĚROVÉ SLOUPKY Z PLAST HMOT VČETNĚ ODRAZNÉHO PÁSKU</t>
  </si>
  <si>
    <t>podél provizorní objízdné komunikace, dodávka, osazení, demontáž a odvoz do depozitu zhotovitele; 12 ks bílé</t>
  </si>
  <si>
    <t>položka zahrnuje: 
- dodání a osazení sloupku včetně nutných zemních prací 
- vnitrostaveništní a mimostaveništní doprava 
- odrazky plastové nebo z retroreflexní fólie</t>
  </si>
  <si>
    <t>201</t>
  </si>
  <si>
    <t>Most</t>
  </si>
  <si>
    <t>materiál dle položek: 
12273A A: 36,041 
12960: 110,925 
13173A: 482,448 
1,9*(36,041+110,925+482,925)=1 196,793 [A]</t>
  </si>
  <si>
    <t>podkladní vozovkové vrstvy</t>
  </si>
  <si>
    <t>materiál dle položek: 
113332A: 14,952 m3 
11334A :  53,529 m3 
2,0*(14,952+53,529)=136,962 [A]</t>
  </si>
  <si>
    <t>dočasné převedení přemosťované vodoteče, zatrubnění plast 1xDN800, dl, 38,0 m, + plast 1xDN 600, dl, 22,0m včetně případného podepření, osazení, montáže, demontáže</t>
  </si>
  <si>
    <t>11120</t>
  </si>
  <si>
    <t>ODSTRANĚNÍ KŘOVIN</t>
  </si>
  <si>
    <t>vč. likvidace na místě drcením</t>
  </si>
  <si>
    <t>odstranění křovin a stromů do průměru 100 mm 
doprava dřevin bez ohledu na vzdálenost 
spálení na hromadách nebo štěpkování</t>
  </si>
  <si>
    <t>11221</t>
  </si>
  <si>
    <t>ODSTRANĚNÍ PAŘEZŮ D DO 0,5M</t>
  </si>
  <si>
    <t>stromy kolem potoka, včetně předání vlastníkům pozemků dle pokynů investora, včetně odstranění pařezů a odvozu vč. poplatku za uložení na skládku  ( 5*0,4+6*0,35+2*0,2+3*0,15)</t>
  </si>
  <si>
    <t>Položka zahrnuje zejména:  
- vytrhání nebo vykopání pařezů  
- veškeré zemní práce spojené s odstraněním pařezů  
- dopravu a uložení pařezů, případně další práce s nimi dle pokynů zadávací dokumentace  
- zásyp jam po pařezech.  
Položka nezahrnuje:  
- x  
Způsob měření:  
- počet pařezů se měří v [ks] vytrhaných nebo vykopaných pařezů, průměr pařezu je uvažován dle stromu ve výšce 1,3m nad terénem, u stávajícího pařezu se stanoví jako změřený průměr vynásobený  koeficientem 1/1,38.</t>
  </si>
  <si>
    <t>113322</t>
  </si>
  <si>
    <t>ODSTRAN PODKL ZPEVNĚNÝCH PLOCH Z KAMENIVA NESTMEL, ODVOZ DO 2KM</t>
  </si>
  <si>
    <t>podkladní vozovkové vrstvy v tl. 200-400 mm, bude uloženo na mezideponii pro další použití pro vrstvy ŠDa, množství, vhodnost, podmínečná vhodnost a případná úprava pro další použití posouzena geotechnikem viz. SO 000 pol. 02971; ČERPÁNO SE SOUHLASEM INVESTORA</t>
  </si>
  <si>
    <t>654,38*0,2=130,876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</si>
  <si>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</si>
  <si>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11332A</t>
  </si>
  <si>
    <t>ODSTRANĚNÍ PODKLADŮ ZPEVNĚNÝCH PLOCH Z KAMENIVA NESTMELENÉHO - BEZ DOPRAVY</t>
  </si>
  <si>
    <t>podkladní vozovkové vrstvy v tl. 200-400 mm, nevhodné vrstvy, bude uloženo na skládku; množství a nevhodnost pro následné použití do zásypu posouzena geotechnikem viz. SO 000 pol. 02971; ČERPÁNO SE SOUHLASEM INVESTORA</t>
  </si>
  <si>
    <t>(142,893+56,464)-130,876-53,529=14,952 [A]</t>
  </si>
  <si>
    <t>11332B</t>
  </si>
  <si>
    <t>ODSTRANĚNÍ PODKLADŮ ZPEVNĚNÝCH PLOCH Z KAMENIVA NESTMELENÉHO - DOPRAVA</t>
  </si>
  <si>
    <t>odvoz na skládku - 30 km; ČERPÁNO SE SOUHLASEM INVESTORA</t>
  </si>
  <si>
    <t>30*2,0*14,952=897,120 [A]</t>
  </si>
  <si>
    <t>11334A</t>
  </si>
  <si>
    <t>ODSTRANĚNÍ PODKLADU ZPEVNĚNÝCH PLOCH S CEMENT POJIVEM - BEZ DOPRAVY</t>
  </si>
  <si>
    <t>prolévaný makadam, podkladní vozovkové vrstvy v tl. 100 mm, bude uloženo na skládku; ČERPÁNO SE SOUHLASEM INVESTORA</t>
  </si>
  <si>
    <t>535,291*0,10=53,529 [A]</t>
  </si>
  <si>
    <t>11334B</t>
  </si>
  <si>
    <t>ODSTRANĚNÍ PODKLADU ZPEVNĚNÝCH PLOCH S CEMENT POJIVEM - DOPRAVA</t>
  </si>
  <si>
    <t>prolévaný makadam, odvoz na skládku - 30 km</t>
  </si>
  <si>
    <t>53,5291*2,0*30=3 211,746 [A]</t>
  </si>
  <si>
    <t>113723</t>
  </si>
  <si>
    <t>FRÉZOVÁNÍ ZPEVNĚNÝCH PLOCH ASFALTOVÝCH, ODVOZ DO 3KM</t>
  </si>
  <si>
    <t>Frézování AB krytu tl.100mm v celé délce úpravy; vč, uložení na mezideponii, bude použito do krajnic</t>
  </si>
  <si>
    <t>113726</t>
  </si>
  <si>
    <t>FRÉZOVÁNÍ ZPEVNĚNÝCH PLOCH ASFALTOVÝCH, ODVOZ DO 12KM</t>
  </si>
  <si>
    <t>Frézování AB krytu v tl.100mm v celé délce úpravy, vč. odvozu a uložení na skládku KSÚSV Chotěboř</t>
  </si>
  <si>
    <t>545,689*0,1-17,852=36,717 [A]</t>
  </si>
  <si>
    <t>11511</t>
  </si>
  <si>
    <t>ČERPÁNÍ VODY DO 500 L/MIN</t>
  </si>
  <si>
    <t>předpoklad 2 čerpadla po dobu trvání prací pod úrovní hladiny vody</t>
  </si>
  <si>
    <t>Položka čerpání vody na povrchu zahrnuje i potrubí, pohotovost záložní čerpací soupravy a zřízení čerpací jímky. Součástí položky je také následná demontáž a likvidace těchto zařízení</t>
  </si>
  <si>
    <t>tl. 150 mm, dotčené zelené plochy, vč. odvozu a uložení na mezideponii</t>
  </si>
  <si>
    <t>694,098*0,15=104,115 [A]</t>
  </si>
  <si>
    <t>položka zahrnuje sejmutí ornice bez ohledu na tloušťku vrstvy a její vodorovnou dopravu nezahrnuje uložení na trvalou skládku</t>
  </si>
  <si>
    <t>12273</t>
  </si>
  <si>
    <t>ODKOPÁVKY A PROKOPÁVKY OBECNÉ TŘ. I</t>
  </si>
  <si>
    <t>odtěžení plošiny pro vrtání mikropilot</t>
  </si>
  <si>
    <t>5,995*(22,6+16,2)=232,606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</si>
  <si>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</si>
  <si>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122733</t>
  </si>
  <si>
    <t>ODKOPÁVKY A PROKOPÁVKY OBECNÉ TŘ. I, ODVOZ DO 3KM</t>
  </si>
  <si>
    <t>odkop stávajících krajnic a odkop pro vozovku mimo stávající zpevnění, 50% bude uloženo na mezideponii pro další použití, množství, vhodnost, podmínečná vhodnost a případná úprava pro další použití posouzena geotechnikem viz. SO 000 pol. 02971; ČERPÁNO SE SOUHLASEM INVESTORA</t>
  </si>
  <si>
    <t>0,50*180,203*0,4=36,041 [A]</t>
  </si>
  <si>
    <t>provedení zazubení svahů silničního tělesa bude použito pro dosypání sil.tělesa se zhutněním 95% PS</t>
  </si>
  <si>
    <t>odkopání svahů, bude použito pro dosypání sil.tělesa se zhutněním 95% PS</t>
  </si>
  <si>
    <t>D</t>
  </si>
  <si>
    <t>ručně provedený odkop nad kabelem NN vč.odvozu  a uložení na mezideponii, čerpáno se souhlasem investora</t>
  </si>
  <si>
    <t>1,0*0,60*23,50=14,100 [A]</t>
  </si>
  <si>
    <t>odkop stávajících krajnic a odkop pro vozovku mimo stávající zpevnění, 50% celkového množství dále nevyužitelné, bude uloženo na skládku; množství a nevhodnost pro následné použití do zásypu posouzena geotechnikem viz. SO 000 pol. 02971; ČERPÁNO SE SOUHLASEM INVESTORA</t>
  </si>
  <si>
    <t>krajnice odvoz na skládku - 30 km; ČERPÁNO SE SOUHLASEM INVESTORA</t>
  </si>
  <si>
    <t>24*36,041=864,984 [A]</t>
  </si>
  <si>
    <t>čištění dna koryta, odvoz položky 12960 na skládku - 30 km; ČERPÁNO SE SOUHLASEM INVESTORA</t>
  </si>
  <si>
    <t>30*110,925=3 327,750 [A]</t>
  </si>
  <si>
    <t>12960</t>
  </si>
  <si>
    <t>ČIŠTĚNÍ VODOTEČÍ A MELIORAČ KANÁLŮ OD NÁNOSŮ</t>
  </si>
  <si>
    <t>vyčištění dna koryta od nánosů v délce úpravy</t>
  </si>
  <si>
    <t>80,438+30,487=110,925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</si>
  <si>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</si>
  <si>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131733</t>
  </si>
  <si>
    <t>HLOUBENÍ JAM ZAPAŽ I NEPAŽ TŘ. I, ODVOZ DO 3KM</t>
  </si>
  <si>
    <t>výkopová jáma pro založení mostu a zdí, zemina pro hutněnou zemní krajnici a do přechodové oblasti, bude uloženo na mezideponii pro další použití, množství, vhodnost, podmínečná vhodnost a případná úprava pro další použití posouzena geotechnikem viz. SO 000 pol. 02971; ČERPÁNO SE SOUHLASEM INVESTORA</t>
  </si>
  <si>
    <t>29,136+134,556=163,692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</si>
  <si>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</si>
  <si>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13173A</t>
  </si>
  <si>
    <t>HLOUBENÍ JAM ZAPAŽ I NEPAŽ TŘ. I - BEZ DOPRAVY</t>
  </si>
  <si>
    <t>výkopová jáma pro založení mostu, nevhodná, dále nevyužitelná zemina, bude uloženo na skládku; množství a nevhodnost pro následné použití do zásypu posouzena geotechnikem viz. SO 000 pol. 02971; ČERPÁNO SE SOUHLASEM INVESTORA</t>
  </si>
  <si>
    <t>646,140-163,692=482,448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</si>
  <si>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</si>
  <si>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13173B</t>
  </si>
  <si>
    <t>HLOUBENÍ JAM ZAPAŽ I NEPAŽ TŘ. I - DOPRAVA</t>
  </si>
  <si>
    <t>30*482,448=14 473,440 [A]</t>
  </si>
  <si>
    <t>17110</t>
  </si>
  <si>
    <t>ULOŽENÍ SYPANINY DO NÁSYPŮ SE ZHUTNĚNÍM</t>
  </si>
  <si>
    <t>vybudování tělesa plošiny pro vrtání mikropilot, včetně dovozu z meziskládky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</si>
  <si>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</si>
  <si>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dosypání zeminy ze svahových stupňů, včetně dovozu z meziskládky 3 km</t>
  </si>
  <si>
    <t>dosypání násypu komunikace, drcený beton a kámen z objektu 001 + odkop svahů, odkop krajnice, odkop nad kabelem NN, včetně dovozu z meziskládky 3 km</t>
  </si>
  <si>
    <t>22,898+21,640+49,57+36,041+14,10=144,249 [A]</t>
  </si>
  <si>
    <t>uložení zeminy z odhumusování a výkopů na mezideponii pro zpětné použití</t>
  </si>
  <si>
    <t>dosypání svahů komunikace, zemina vhodná pro stavbu zemního tělesa dle ČSN 73 6133, hutněná na  Id&gt;0,9, po vrstvách max. tl. 0,30 m</t>
  </si>
  <si>
    <t>156,835-144,249=12,586 [A]</t>
  </si>
  <si>
    <t>32</t>
  </si>
  <si>
    <t>17310</t>
  </si>
  <si>
    <t>ZEMNÍ KRAJNICE A DOSYPÁVKY SE ZHUTNĚNÍM</t>
  </si>
  <si>
    <t>vytvoření hutněných zemních krajnic, vč. dovozu z meziskládky</t>
  </si>
  <si>
    <t>0,24*(12,3+48,0+6,0+33,4+21,7)=29,136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</si>
  <si>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</si>
  <si>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33</t>
  </si>
  <si>
    <t>17411</t>
  </si>
  <si>
    <t>ZÁSYP JAM A RÝH ZEMINOU SE ZHUTNĚNÍM</t>
  </si>
  <si>
    <t>přechodová oblast za opěrami, materiál vhodný do přechodových oblastí dle ČSN 73 6244, hutněný na  Id&gt;0.9, zpětný zásyp materiálem z mezideponie, vč. dopravy (50% celkového množství, ČERPÁNO SE SOUHLASEM INVESTORA)</t>
  </si>
  <si>
    <t>0,50*(154,778+114,333)=134,556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</si>
  <si>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</si>
  <si>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34</t>
  </si>
  <si>
    <t>17481</t>
  </si>
  <si>
    <t>ZÁSYP JAM A RÝH Z NAKUPOVANÝCH MATERIÁLŮ</t>
  </si>
  <si>
    <t>přechodová oblast za opěrami, materiál vhodný do přechodových oblastí dle ČSN 73 6244, hutněný na  Id&gt;0.9, zásyp nakupovaným materiálem, vč. dopravy (50% celkového množství, ČERPÁNO SE SOUHLASEM INVESTORA)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</si>
  <si>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</si>
  <si>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35</t>
  </si>
  <si>
    <t>17581</t>
  </si>
  <si>
    <t>OBSYP POTRUBÍ A OBJEKTŮ Z NAKUPOVANÝCH MATERIÁLŮ</t>
  </si>
  <si>
    <t>ochranný obsyp s drenážní funkcí, ŠD A (0-32), dle ČSN EN 13285, vč. pořízení, dovozu</t>
  </si>
  <si>
    <t>17,119+22,370=39,489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</si>
  <si>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</si>
  <si>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36</t>
  </si>
  <si>
    <t>17750</t>
  </si>
  <si>
    <t>ZEMNÍ HRÁZKY ZE ZEMIN NEPROPUSTNÝCH</t>
  </si>
  <si>
    <t>ruční zřízení a následné odstranění hrázek provizorního zatrubnění na vtoku a výtoku; hrázky  z pytlovaného materiálu pro sklon svahu 1:1, včetně těsnící fólie (18,62 m2); včetně odstranění a odvozu na skládku do 30 km a uložení</t>
  </si>
  <si>
    <t>1,6*(7,3+3,5+2,5)=21,280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</si>
  <si>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</si>
  <si>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37</t>
  </si>
  <si>
    <t>vyčištění dočasných záborů v obvodu stavby, uvedení pozemků do původního stavu a protokolární předání vlastníkům pozemků</t>
  </si>
  <si>
    <t>38</t>
  </si>
  <si>
    <t>zemní pláň pod vozovkou, hutnění základové spáry</t>
  </si>
  <si>
    <t>144,648+347,488=492,136 [A]</t>
  </si>
  <si>
    <t>39</t>
  </si>
  <si>
    <t>svahování svahu násypu a pod odlážděním svahů</t>
  </si>
  <si>
    <t>109,676+29,517+78,564+68,603=286,360 [A]</t>
  </si>
  <si>
    <t>40</t>
  </si>
  <si>
    <t>28,657+79,816+84,183+174,27+59,284+22,232=448,442 [A]</t>
  </si>
  <si>
    <t>41</t>
  </si>
  <si>
    <t>42</t>
  </si>
  <si>
    <t>18481</t>
  </si>
  <si>
    <t>OCHRANA STROMŮ BEDNĚNÍM</t>
  </si>
  <si>
    <t>prům. kmene 0,30 m 2 ks, prům. kmene 0,4 m 3 ks</t>
  </si>
  <si>
    <t>4*(0,3+0,3+3*0,4)*2,0=14,400 [A]</t>
  </si>
  <si>
    <t>položka zahrnuje veškerý materiál, výrobky a polotovary, včetně mimostaveništní a vnitrostaveništní dopravy (rovněž přesuny), včetně naložení a složení, případně s uložením</t>
  </si>
  <si>
    <t>43</t>
  </si>
  <si>
    <t>21263</t>
  </si>
  <si>
    <t>TRATIVODY KOMPLET Z TRUB Z PLAST HMOT DN DO 150MM</t>
  </si>
  <si>
    <t>DN 150, pod krajnicí před mostem, vč. spádovaného podkladu a zaústění do vtokové jímky, vč. hloubení rýhy pro trativod 8,9m3, lože z betonu 1,9m3, obsypu ŠP 8/32 4,7m3, podsypu ŠP 2,4m3, geotextilie 94,0 m2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</si>
  <si>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</si>
  <si>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44</t>
  </si>
  <si>
    <t>21264</t>
  </si>
  <si>
    <t>TRATIVODY KOMPLET Z TRUB Z PLAST HMOT DN DO 200MM</t>
  </si>
  <si>
    <t>za rubem opěr a zdí, DN160, vč. obetonování mezerovitým betonem (5,3 m3), včetně vyústění prostupy v opěrách</t>
  </si>
  <si>
    <t>27,7+31,2=58,900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</si>
  <si>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</si>
  <si>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45</t>
  </si>
  <si>
    <t>21341</t>
  </si>
  <si>
    <t>DRENÁŽNÍ VRSTVY Z PLASTBETONU (PLASTMALTY)</t>
  </si>
  <si>
    <t>odvodnění izolace, pásek na NK z polymerního betonu</t>
  </si>
  <si>
    <t>0,063+0,036=0,099 [A]</t>
  </si>
  <si>
    <t>Položka zahrnuje: 
- dodávku předepsaného materiálu pro drenážní vrstvu, včetně mimostaveništní a vnitrostaveništní dopravy 
- provedení drenážní vrstvy předepsaných rozměrů a předepsaného tvaru</t>
  </si>
  <si>
    <t>46</t>
  </si>
  <si>
    <t>21450</t>
  </si>
  <si>
    <t>SANAČNÍ VRSTVY Z KAMENIVA</t>
  </si>
  <si>
    <t>sanace zemní pláně (aktivní zóny) v případě zastižení neúnosného podloží: odstranění stávajícího materiálu v tloušťce 0,50 m (174,0 m3), výměna za vrstvu hutněného kameniva potřebné frakce (předpoklad 0/63, 174,0 m3), včetně odvozu vytěžené neúnosné zeminy na skládku 30 km, uložení a poplatku za uložení - ČERPÁNÍ PODMÍNĚNO SOUHLASEM INVESTORA</t>
  </si>
  <si>
    <t>(131,564+74,808+141,628)*0,5=174,000 [A]</t>
  </si>
  <si>
    <t>položka zahrnuje dodávku předepsaného kameniva, mimostaveništní a vnitrostaveništní dopravu a jeho uložení 
není-li v zadávací dokumentaci uvedeno jinak, jedná se o nakupovaný materiál</t>
  </si>
  <si>
    <t>47</t>
  </si>
  <si>
    <t>výměna podloží, sanační polštář pod základy opěrných zdí , polštář tl.300mm z kameniva fr.0-63, hutněno na Id=0,9  - ČERPÁNÍ PODMÍNĚNO SOUHLASEM INVESTORA</t>
  </si>
  <si>
    <t>2,7*0,3*23,2=18,792 [A]</t>
  </si>
  <si>
    <t>48</t>
  </si>
  <si>
    <t>sanace podloží pod základy opěrných zdí zatlačením kameniva 63-250, tl.300mm- ČERPÁNÍ PODMÍNĚNO SOUHLASEM INVESTORA</t>
  </si>
  <si>
    <t>49</t>
  </si>
  <si>
    <t>227851</t>
  </si>
  <si>
    <t>MIKROPILOTY KOMPLET D DO 300MM NA POVRCHU</t>
  </si>
  <si>
    <t>mikropiloty prům. 219 mm, dl. 6,0 m, 33ks kompletní dodávka vč. dopravy, úpravy prac. plošiny, šablon, vystrojení, výztužné trubky (89/10), vč. přesahu výztuže do základu, hlavice, injektáže vč. malty</t>
  </si>
  <si>
    <t>33*6,0=198,000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</si>
  <si>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</si>
  <si>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50</t>
  </si>
  <si>
    <t>26175</t>
  </si>
  <si>
    <t>VRTY PRO KOTV, INJEKT, MIKROPIL NA POVR TŘ I A II D DO 300MM</t>
  </si>
  <si>
    <t>vrtání mikropilot dl.3,85m, zemina S4 (písek hlinitý), dl. 33*3,85=15,0 mb, vč. hluchého vrtání 1,65m, komplet vč. všech souvisejících prací; včetně odvozu a uložení vývrtu (4,8m3) na skládku do 30 km</t>
  </si>
  <si>
    <t>33*3,85=127,050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</si>
  <si>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</si>
  <si>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51</t>
  </si>
  <si>
    <t>26185</t>
  </si>
  <si>
    <t>VRT PRO KOTV, INJEK, MIKROPIL NA POVR TŘ III A IV D DO 300MM</t>
  </si>
  <si>
    <t>vrtání mikropilot dl.3,20m (silně zvětralá pararula R4), komplet vč. všech souvisejících prací; včetně odvozu a uložení vývrtu (4,0m3) na skládku do 30 km</t>
  </si>
  <si>
    <t>33*3,20=105,600 [A]</t>
  </si>
  <si>
    <t>52</t>
  </si>
  <si>
    <t>272325</t>
  </si>
  <si>
    <t>ZÁKLADY ZE ŽELEZOBETONU DO C30/37</t>
  </si>
  <si>
    <t>základy mostu a zdí, C 30/37, XC2, XF1, XD2, XA1, vč. bednění</t>
  </si>
  <si>
    <t>44,293+25,295=69,588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</si>
  <si>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</si>
  <si>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53</t>
  </si>
  <si>
    <t>272365</t>
  </si>
  <si>
    <t>VÝZTUŽ ZÁKLADŮ Z OCELI 10505, B500B</t>
  </si>
  <si>
    <t>výztuž základů mostu a zdí 180 kg/m3, vč. ochrany PKO</t>
  </si>
  <si>
    <t>69,588*0,180=12,526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</si>
  <si>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</si>
  <si>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54</t>
  </si>
  <si>
    <t>28996</t>
  </si>
  <si>
    <t>OPLÁŠTĚNÍ (ZPEVNĚNÍ) SÍŤOVINOU Z PLASTICKÝCH HMOT</t>
  </si>
  <si>
    <t>Protierozní georohož s kotvením zahnutým roxorem ve tvaru "U" (1ks/m2) vč. pokládky, vč.nutných přesahů</t>
  </si>
  <si>
    <t>Položka zahrnuje: 
- dodávku předepsané síťoviny 
- úpravu, očištění a ochranu podkladu 
- přichycení k podkladu, případně zatížení 
- úpravy spojů a zajištění okrajů 
- úpravy pro odvodnění 
- nutné přesahy 
- mimostaveništní a vnitrostaveništní dopravu</t>
  </si>
  <si>
    <t>55</t>
  </si>
  <si>
    <t>oboustranná ochrana těsnící PE fólie (viz položka 28999), geotextilie hm. min. 600 g/m2</t>
  </si>
  <si>
    <t>2*177,0=354,000 [A]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</si>
  <si>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</si>
  <si>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56</t>
  </si>
  <si>
    <t>geomřížovina ve vozovce nad spárou NK x klín</t>
  </si>
  <si>
    <t>(18,0+12,0)*2,0=60,000 [A]</t>
  </si>
  <si>
    <t>57</t>
  </si>
  <si>
    <t>2x geotextilie pod sanačním polštářem zdí, separační vrstva, gramáž min. 350 g/m2</t>
  </si>
  <si>
    <t>3,3*23,2*2=153,120 [A]</t>
  </si>
  <si>
    <t>58</t>
  </si>
  <si>
    <t>28999</t>
  </si>
  <si>
    <t>OPLÁŠTĚNÍ (ZPEVNĚNÍ) Z FÓLIE</t>
  </si>
  <si>
    <t>PE těsnící fólie (těsnící geomembrána tl.min 1mm) s pevností min. 20 kN/m a s protažením min. 20% (v obou směrech)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</si>
  <si>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</si>
  <si>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</si>
  <si>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59</t>
  </si>
  <si>
    <t>31717</t>
  </si>
  <si>
    <t>KOVOVÉ KONSTRUKCE PRO KOTVENÍ ŘÍMSY</t>
  </si>
  <si>
    <t>kotvení říms na mostě do vývrtů na chemické kotvy</t>
  </si>
  <si>
    <t>26+30=56,000 [A]</t>
  </si>
  <si>
    <t>Položka zahrnuje dodávku (výrobu) kotevního prvku předepsaného tvaru a jeho osazení do předepsané polohy včetně nezbytných prací (vrty, zálivky apod.)</t>
  </si>
  <si>
    <t>60</t>
  </si>
  <si>
    <t>317325</t>
  </si>
  <si>
    <t>ŘÍMSY ZE ŽELEZOBETONU DO C30/37</t>
  </si>
  <si>
    <t>C 30/37 XC4, XF4, XD3, vč. nátoku, vč.bednění, úpravy prac. spar</t>
  </si>
  <si>
    <t>0,29*(25,4+29,2)=15,834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</si>
  <si>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</si>
  <si>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61</t>
  </si>
  <si>
    <t>317365</t>
  </si>
  <si>
    <t>VÝZTUŽ ŘÍMS Z OCELI 10505, B500B</t>
  </si>
  <si>
    <t>200 kg/m3, vč. opatření PKO a kotvení říms na křídlech</t>
  </si>
  <si>
    <t>15,834*0,200=3,167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</si>
  <si>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</si>
  <si>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62</t>
  </si>
  <si>
    <t>333325</t>
  </si>
  <si>
    <t>MOSTNÍ OPĚRY A KŘÍDLA ZE ŽELEZOVÉHO BETONU DO C30/37</t>
  </si>
  <si>
    <t>stěny zdí, zavěšená křídla C 30/37 XF2,  vč. bednění</t>
  </si>
  <si>
    <t>45,713+29,538=75,251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</si>
  <si>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</si>
  <si>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63</t>
  </si>
  <si>
    <t>333365</t>
  </si>
  <si>
    <t>VÝZTUŽ MOSTNÍCH OPĚR A KŘÍDEL Z OCELI 10505, B500B</t>
  </si>
  <si>
    <t>výztuž křídel a zdí odhad 180 kg/m3, vč. opatření PKO</t>
  </si>
  <si>
    <t>75,251*0,180=13,545 [A]</t>
  </si>
  <si>
    <t>64</t>
  </si>
  <si>
    <t>389325</t>
  </si>
  <si>
    <t>MOSTNÍ RÁMOVÉ KONSTRUKCE ZE ŽELEZOBETONU C30/37</t>
  </si>
  <si>
    <t>stěny a příčle C 30/37 XF2, vč. bednění, kov. výrobků, kotevních prvků, prostupů, průchodek, vč.skruže 225 m3</t>
  </si>
  <si>
    <t>46,838+41,972=88,810 [A]</t>
  </si>
  <si>
    <t>65</t>
  </si>
  <si>
    <t>stěny vtokové jímky, C 30/37 XF4 vč. bednění</t>
  </si>
  <si>
    <t>66</t>
  </si>
  <si>
    <t>389365</t>
  </si>
  <si>
    <t>VÝZTUŽ MOSTNÍ RÁMOVÉ KONSTRUKCE Z OCELI 10505, B500B</t>
  </si>
  <si>
    <t>stěny a příčle odhad 180 kg/m3, vč. opatření PKO</t>
  </si>
  <si>
    <t>0,18*88,810=15,986 [A]</t>
  </si>
  <si>
    <t>67</t>
  </si>
  <si>
    <t>stěny vtokové jímky,  odhad 200 kg/m3, vč. opatření PKO přes pracovní spáry</t>
  </si>
  <si>
    <t>1,70*0,2=0,340 [A]</t>
  </si>
  <si>
    <t>Vodorovné konstrukce</t>
  </si>
  <si>
    <t>68</t>
  </si>
  <si>
    <t>451312</t>
  </si>
  <si>
    <t>PODKLADNÍ A VÝPLŇOVÉ VRSTVY Z PROSTÉHO BETONU C12/15</t>
  </si>
  <si>
    <t>spádovaný podklad pod drenáž za opěrami a zdmi</t>
  </si>
  <si>
    <t>47,927*0,3=14,378 [A]</t>
  </si>
  <si>
    <t>69</t>
  </si>
  <si>
    <t>podkladní beton C12/15</t>
  </si>
  <si>
    <t>81,710*0,2+65,492*0,1=22,891 [A]</t>
  </si>
  <si>
    <t>70</t>
  </si>
  <si>
    <t>45831</t>
  </si>
  <si>
    <t>VÝPLŇ ZA OPĚRAMI A ZDMI Z PROSTÉHO BETONU</t>
  </si>
  <si>
    <t>beton C 25/30 XF2, přechodový klín</t>
  </si>
  <si>
    <t>1,8*(19,9+10,0)=53,820 [A]</t>
  </si>
  <si>
    <t>71</t>
  </si>
  <si>
    <t>46321</t>
  </si>
  <si>
    <t>ROVNANINA Z LOMOVÉHO KAMENE</t>
  </si>
  <si>
    <t>rovnanina z lomového kamene - zpevnění pod mostem (kámen nad 200 kg/ks), nakupovaný materiál, vč. dopravy; vč. prosypání štěrkem fr.16-64 (dle požadavku správce toku)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</si>
  <si>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</si>
  <si>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72</t>
  </si>
  <si>
    <t>vytvoření přechodového úseku a opevnění svahu na výtoku - stabilizační pás z kamene o hmotnosti 200-500 kg/ks</t>
  </si>
  <si>
    <t>46,148*0,60=27,689 [A]</t>
  </si>
  <si>
    <t>73</t>
  </si>
  <si>
    <t>465512</t>
  </si>
  <si>
    <t>DLAŽBY Z LOMOVÉHO KAMENE NA MC</t>
  </si>
  <si>
    <t>kolem křídel a svahů, vývařiště, podélný práh,  celková tloušťka minimálně  300 mm</t>
  </si>
  <si>
    <t>9,742+21,453+0,560+18,871=50,626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</si>
  <si>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</si>
  <si>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74</t>
  </si>
  <si>
    <t>vrstva ŠD na celou plochu úpravy komunikace, tl. 200 mm; vč. dovozu z meziskládky  -  130,876 m3, ČERPÁNO SE SOUHLASEM INVESTORA)</t>
  </si>
  <si>
    <t>75</t>
  </si>
  <si>
    <t>vrstva ŠDA na celou plochu úpravy komunikace, tl. 200 mm; nakupovaný materiál (ČERPÁNO SE SOUHLASEM INVESTORA)</t>
  </si>
  <si>
    <t>646,56=646,560 [A]</t>
  </si>
  <si>
    <t>76</t>
  </si>
  <si>
    <t>56960</t>
  </si>
  <si>
    <t>ZPEVNĚNÍ KRAJNIC Z RECYKLOVANÉHO MATERIÁLU</t>
  </si>
  <si>
    <t>nové krajnice (tl. 15 cm),  obrusná vrstva vozovky, vč. dovozu z mezideponie</t>
  </si>
  <si>
    <t>(3,578+35,537+16,165+45,490+18,241)*0,15=17,852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</si>
  <si>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</si>
  <si>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77</t>
  </si>
  <si>
    <t>572121</t>
  </si>
  <si>
    <t>INFILTRAČNÍ POSTŘIK ASFALTOVÝ DO 1,0KG/M2</t>
  </si>
  <si>
    <t>na ŠDA, vč. podrcení drobným kamenivem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</si>
  <si>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</si>
  <si>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78</t>
  </si>
  <si>
    <t>572211</t>
  </si>
  <si>
    <t>SPOJOVACÍ POSTŘIK Z ASFALTU DO 0,5KG/M2</t>
  </si>
  <si>
    <t>2 vrstvy, na ACL 16+, na ACP 16+</t>
  </si>
  <si>
    <t>96,482+645,534+656,991+96,482=1 495,489 [A]</t>
  </si>
  <si>
    <t>79</t>
  </si>
  <si>
    <t>572741</t>
  </si>
  <si>
    <t>ASFALTOVÝ NÁTĚR VOZOVKY</t>
  </si>
  <si>
    <t>vodonepropustný nátěr vozovky š. 500 mm podél obrubníků (asfaltová suspenze)</t>
  </si>
  <si>
    <t>(32,0+6,0)*0,5=19,000 [A]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</si>
  <si>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</si>
  <si>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80</t>
  </si>
  <si>
    <t>574A34</t>
  </si>
  <si>
    <t>ASFALTOVÝ BETON PRO OBRUSNÉ VRSTVY ACO 11+, 11S TL. 40MM</t>
  </si>
  <si>
    <t>asf. beton ACO 11+, tl. 40 mm, v celém úseku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</si>
  <si>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</si>
  <si>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81</t>
  </si>
  <si>
    <t>574C46</t>
  </si>
  <si>
    <t>ASFALTOVÝ BETON PRO LOŽNÍ VRSTVY ACL 16+, 16S TL. 50MM</t>
  </si>
  <si>
    <t>na mostě, asf. beton ACL 16+, tl. 50 mm</t>
  </si>
  <si>
    <t>82</t>
  </si>
  <si>
    <t>na předmostí, asf. beton ACL 16+, tl. 60 mm</t>
  </si>
  <si>
    <t>83</t>
  </si>
  <si>
    <t>574E46</t>
  </si>
  <si>
    <t>ASFALTOVÝ BETON PRO PODKLADNÍ VRSTVY ACP 16+, 16S TL. 50MM</t>
  </si>
  <si>
    <t>podkladní vrstva, asf. beton ACP 16+, tl. 50 mm</t>
  </si>
  <si>
    <t>399,927+257,064=656,991 [A]</t>
  </si>
  <si>
    <t>84</t>
  </si>
  <si>
    <t>575C43</t>
  </si>
  <si>
    <t>LITÝ ASFALT MA IV (OCHRANA MOSTNÍ IZOLACE) 11 TL. 35MM</t>
  </si>
  <si>
    <t>litý asfalt na mostě s přesahem na přech. klíny, litý asfalt MA 11 IV tl. 35 mm, vč. opatření pro pokládku ve spádu 7,1%</t>
  </si>
  <si>
    <t>Přidružená stavební výroba</t>
  </si>
  <si>
    <t>85</t>
  </si>
  <si>
    <t>711111</t>
  </si>
  <si>
    <t>IZOLACE BĚŽNÝCH KONSTRUKCÍ PROTI ZEMNÍ VLHKOSTI ASFALTOVÝMI NÁTĚRY</t>
  </si>
  <si>
    <t>obsypané povrchy rovnoběžných křídel  a zdí (1xNp+2xNa)</t>
  </si>
  <si>
    <t>27,952+87,784+34,843=150,579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</si>
  <si>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</si>
  <si>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86</t>
  </si>
  <si>
    <t>711432</t>
  </si>
  <si>
    <t>IZOLACE MOSTOVEK POD ŘÍMSOU ASFALTOVÝMI PÁSY</t>
  </si>
  <si>
    <t>ochrana izolace pod římsami, asf. pás s hliníkovou vložkou</t>
  </si>
  <si>
    <t>4,745+6,046=10,791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</si>
  <si>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lepenku s hliníkovou vložkou, litý asfalt, asfaltový beton</t>
  </si>
  <si>
    <t>87</t>
  </si>
  <si>
    <t>711442</t>
  </si>
  <si>
    <t>IZOLACE MOSTOVEK CELOPLOŠNÁ ASFALTOVÝMI PÁSY S PEČETÍCÍ VRSTVOU</t>
  </si>
  <si>
    <t>izolace NK, rubu opěr a křídel, vč. pečetící vrstvy (96,4 m2) nebo kotevního nátěru (185,5 m2)</t>
  </si>
  <si>
    <t>96,409+97,986+87,453=281,848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</si>
  <si>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</si>
  <si>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88</t>
  </si>
  <si>
    <t>711509</t>
  </si>
  <si>
    <t>OCHRANA IZOLACE NA POVRCHU TEXTILIÍ</t>
  </si>
  <si>
    <t>vrstva geotextilie jako ochrana proti poškození izolace a nátěrů; hmotnost min. 600 g/m2</t>
  </si>
  <si>
    <t>116,646+210,315=326,961 [A]</t>
  </si>
  <si>
    <t>položka zahrnuje: 
- dodání  předepsaného ochranného materiálu 
- zřízení ochrany izolace</t>
  </si>
  <si>
    <t>89</t>
  </si>
  <si>
    <t>76291</t>
  </si>
  <si>
    <t>DŘEVĚNÉ OPLOCENÍ Z ŘEZIVA</t>
  </si>
  <si>
    <t>obnovení dřevěné ohrady s vodorovnými příčkami, za mostem vlevo dl.67,0m v.cca 1,0m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</si>
  <si>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</si>
  <si>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90</t>
  </si>
  <si>
    <t>78383</t>
  </si>
  <si>
    <t>NÁTĚRY BETON KONSTR TYP S4 (OS-C)</t>
  </si>
  <si>
    <t>římsy, sekundární ochrana proti CH.R.P.</t>
  </si>
  <si>
    <t>1,701*54,6=92,875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</si>
  <si>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</si>
  <si>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</si>
  <si>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91</t>
  </si>
  <si>
    <t>87446</t>
  </si>
  <si>
    <t>POTRUBÍ Z TRUB PLASTOVÝCH ODPADNÍCH DN DO 400MM</t>
  </si>
  <si>
    <t>odvodnění vtokové jímky, DN300 s ochr. obetonováním, vč.zaústění do jímky, vč.seříznutí roury</t>
  </si>
  <si>
    <t>6,0+5,0+5,0=16,000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</si>
  <si>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</si>
  <si>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92</t>
  </si>
  <si>
    <t>899121</t>
  </si>
  <si>
    <t>MŘÍŽE OCELOVÉ SAMOSTATNÉ</t>
  </si>
  <si>
    <t>rošt 0,6x0,6m (kolový tlak 50kN) pro nátok dešťové vody, vč.povrchové ochrany zinkováním, vč. dodávky a montáže, vč. povrchové ochrany zinkování ponorem podle ISO 1464, tl. zaschlého povrchu 100mikrometrů</t>
  </si>
  <si>
    <t>Položka zahrnuje dodávku a osazení předepsané mříže včetně rámu</t>
  </si>
  <si>
    <t>93</t>
  </si>
  <si>
    <t>9113B1</t>
  </si>
  <si>
    <t>SVODIDLO OCEL SILNIČ JEDNOSTR, ÚROVEŇ ZADRŽ H1 -DODÁVKA A MONTÁŽ</t>
  </si>
  <si>
    <t>silniční svodidlo s beraněnými sloupky pro úroveň zadržení H1, vč. zatažení do země a atypické svodnice</t>
  </si>
  <si>
    <t>11,170+12,000+5,170+8,170=36,510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</si>
  <si>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</si>
  <si>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94</t>
  </si>
  <si>
    <t>9117C1</t>
  </si>
  <si>
    <t>SVOD OCEL ZÁBRADEL ÚROVEŇ ZADRŽ H2 - DODÁVKA A MONTÁŽ</t>
  </si>
  <si>
    <t>zábradelní svodidlo pro úroveň zadržení H2 se svislou výplní na mostě, vč. kotvení do říms, vč. protikorozního nátěru</t>
  </si>
  <si>
    <t>24,0+28,0=52,000 [A]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</si>
  <si>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</si>
  <si>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95</t>
  </si>
  <si>
    <t>přechodový úsek zábradelního svodidla na silniční, vč. zatažení madla na sloupky silničního svodidla, vč. protikorozního nátěru</t>
  </si>
  <si>
    <t>4*2,0=8,000 [A]</t>
  </si>
  <si>
    <t>96</t>
  </si>
  <si>
    <t>dodávka, osazení, 7 ks bílé</t>
  </si>
  <si>
    <t>97</t>
  </si>
  <si>
    <t>91267</t>
  </si>
  <si>
    <t>ODRAZKY NA SVODIDLA</t>
  </si>
  <si>
    <t>odrazky uvnitř svodnice, dodávka a osazení, 12 ks oranžové, 4 ks modré</t>
  </si>
  <si>
    <t>- kompletní dodávka se všemi pomocnými a doplňujícími pracemi a součástmi</t>
  </si>
  <si>
    <t>98</t>
  </si>
  <si>
    <t>91345</t>
  </si>
  <si>
    <t>NIVELAČNÍ ZNAČKY KOVOVÉ</t>
  </si>
  <si>
    <t>vč. 0-tého měření</t>
  </si>
  <si>
    <t>položka zahrnuje: 
- dodání a osazení nivelační značky včetně nutných zemních prací 
- vnitrostaveništní a mimostaveništní dopravu</t>
  </si>
  <si>
    <t>99</t>
  </si>
  <si>
    <t>91355</t>
  </si>
  <si>
    <t>EVIDENČNÍ ČÍSLO MOSTU</t>
  </si>
  <si>
    <t>ev. č. mostu "34520-2", vč. sloupku a patky</t>
  </si>
  <si>
    <t>položka zahrnuje štítek s evidenčním číslem mostu, sloupek dopravní značky včetně osazení a nutných zemních prací a zabetonování</t>
  </si>
  <si>
    <t>100</t>
  </si>
  <si>
    <t>914113</t>
  </si>
  <si>
    <t>DOPRAVNÍ ZNAČKY ZÁKLADNÍ VELIKOSTI OCELOVÉ NEREFLEXNÍ - DEMONTÁŽ</t>
  </si>
  <si>
    <t>stávající značky s číslem mostu, zatižitelnost normální, výhradní a na nápravu, vč. sloupků, vč. uložení pro zpětnou montáž</t>
  </si>
  <si>
    <t>Položka zahrnuje odstranění, demontáž a odklizení materiálu s odvozem na předepsané místo</t>
  </si>
  <si>
    <t>101</t>
  </si>
  <si>
    <t>915111</t>
  </si>
  <si>
    <t>VODOROVNÉ DOPRAVNÍ ZNAČENÍ BARVOU HLADKÉ - DODÁVKA A POKLÁDKA</t>
  </si>
  <si>
    <t>VDZ barvou (podélné čáry V4 + V2b)</t>
  </si>
  <si>
    <t>170,2*0,125=21,275 [A]</t>
  </si>
  <si>
    <t>položka zahrnuje: 
- dodání a pokládku nátěrového materiálu (měří se pouze natíraná plocha) 
- předznačení a reflexní úpravu</t>
  </si>
  <si>
    <t>102</t>
  </si>
  <si>
    <t>915211</t>
  </si>
  <si>
    <t>VODOROVNÉ DOPRAVNÍ ZNAČENÍ PLASTEM HLADKÉ - DODÁVKA A POKLÁDKA</t>
  </si>
  <si>
    <t>VDZ plastem (podélné čáry V4 + V2b)</t>
  </si>
  <si>
    <t>103</t>
  </si>
  <si>
    <t>917223</t>
  </si>
  <si>
    <t>SILNIČNÍ A CHODNÍKOVÉ OBRUBY Z BETONOVÝCH OBRUBNÍKŮ ŠÍŘ 100MM</t>
  </si>
  <si>
    <t>chodníkový obrubník - styk s travnatou plochou, včetně lože z betonu (0,90m3)</t>
  </si>
  <si>
    <t>Položka zahrnuje: 
dodání a pokládku betonových obrubníků o rozměrech předepsaných zadávací dokumentací 
betonové lože i boční betonovou opěrku.</t>
  </si>
  <si>
    <t>104</t>
  </si>
  <si>
    <t>917224</t>
  </si>
  <si>
    <t>SILNIČNÍ A CHODNÍKOVÉ OBRUBY Z BETONOVÝCH OBRUBNÍKŮ ŠÍŘ 150MM</t>
  </si>
  <si>
    <t>silniční obrubníky přechodové, vč. betonového lože (0,50 m3)</t>
  </si>
  <si>
    <t>105</t>
  </si>
  <si>
    <t>919111</t>
  </si>
  <si>
    <t>ŘEZÁNÍ ASFALTOVÉHO KRYTU VOZOVEK TL DO 50MM</t>
  </si>
  <si>
    <t>nad rubem opěr, hl. řezu 40 mm</t>
  </si>
  <si>
    <t>16,9+10,8=27,700 [A]</t>
  </si>
  <si>
    <t>položka zahrnuje řezání vozovkové vrstvy v předepsané tloušťce, včetně spotřeby vody</t>
  </si>
  <si>
    <t>106</t>
  </si>
  <si>
    <t>919112</t>
  </si>
  <si>
    <t>ŘEZÁNÍ ASFALTOVÉHO KRYTU VOZOVEK TL DO 100MM</t>
  </si>
  <si>
    <t>příčně na začátku a konci úseku, hl. řezu 100 mm</t>
  </si>
  <si>
    <t>4,4+4,6=9,000 [A]</t>
  </si>
  <si>
    <t>107</t>
  </si>
  <si>
    <t>931182</t>
  </si>
  <si>
    <t>VÝPLŇ DILATAČNÍCH SPAR Z POLYSTYRENU TL 20MM</t>
  </si>
  <si>
    <t>dilatační spáry říms, spára mezi NK a přechodovým klínem</t>
  </si>
  <si>
    <t>0,584+8,50+4,266=13,350 [A]</t>
  </si>
  <si>
    <t>položka zahrnuje dodávku a osazení předepsaného materiálu, očištění ploch spáry před úpravou, očištění okolí spáry po úpravě</t>
  </si>
  <si>
    <t>108</t>
  </si>
  <si>
    <t>931314</t>
  </si>
  <si>
    <t>TĚSNĚNÍ DILATAČ SPAR ASF ZÁLIVKOU PRŮŘ DO 400MM2</t>
  </si>
  <si>
    <t>příčně na začátku a konci úseku</t>
  </si>
  <si>
    <t>položka zahrnuje dodávku a osazení předepsaného materiálu, očištění ploch spáry před úpravou, očištění okolí spáry po úpravě  
nezahrnuje těsnící profil</t>
  </si>
  <si>
    <t>109</t>
  </si>
  <si>
    <t>položka zahrnuje dodávku a osazení předepsaného materiálu, očištění ploch spáry před úpravou, očištění okolí spáry po úpravě 
nezahrnuje těsnící profil</t>
  </si>
  <si>
    <t>110</t>
  </si>
  <si>
    <t>pod obrubou, vč. předtěsnění a penetračního nátěru</t>
  </si>
  <si>
    <t>27,5+31,7=59,200 [A]</t>
  </si>
  <si>
    <t>111</t>
  </si>
  <si>
    <t>931333</t>
  </si>
  <si>
    <t>TĚSNĚNÍ DILATAČNÍCH SPAR POLYURETANOVÝM TMELEM PRŮŘEZU DO 300MM2</t>
  </si>
  <si>
    <t>těsnění pracovních spár říms, s předtěsněním</t>
  </si>
  <si>
    <t>1,750*7=12,250 [A]</t>
  </si>
  <si>
    <t>112</t>
  </si>
  <si>
    <t>těsnění pracovních spár NK</t>
  </si>
  <si>
    <t>2,68+2,65+2,18+2,05=9,560 [A]</t>
  </si>
  <si>
    <t>113</t>
  </si>
  <si>
    <t>93134</t>
  </si>
  <si>
    <t>TĚSNĚNÍ DILATAČNÍCH SPAR ASFALTOVOU PÁSKOU</t>
  </si>
  <si>
    <t>utěsnění pracovní spáry stojina - křídlo, základ- dřík zdi</t>
  </si>
  <si>
    <t>43,700+9,568=53,268 [A]</t>
  </si>
  <si>
    <t>114</t>
  </si>
  <si>
    <t>93136</t>
  </si>
  <si>
    <t>PŘEKRYTÍ DILATAČNÍCH SPAR ASFALTOVOU LEPENKOU</t>
  </si>
  <si>
    <t>přelep spáry NK x přech. klín, š. pásu 1,0 m;  pás s vysokou průtažností</t>
  </si>
  <si>
    <t>17,7+10,8=28,500 [A]</t>
  </si>
  <si>
    <t>položka zahrnuje dodávku a připevnění předepsané lepenky, včetně nutných přesahů</t>
  </si>
  <si>
    <t>115</t>
  </si>
  <si>
    <t>935212</t>
  </si>
  <si>
    <t>PŘÍKOPOVÉ ŽLABY Z BETON TVÁRNIC ŠÍŘ DO 600MM DO BETONU TL 100MM</t>
  </si>
  <si>
    <t>levostranný příkop před mostem, bet. žlabovky vč.lože z betonu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</si>
  <si>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</si>
  <si>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116</t>
  </si>
  <si>
    <t>93631</t>
  </si>
  <si>
    <t>DROBNÉ DOPLŇK KONSTR BETON MONOLIT</t>
  </si>
  <si>
    <t>letopočet výstavby vlisem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</si>
  <si>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</si>
  <si>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117</t>
  </si>
  <si>
    <t>93650</t>
  </si>
  <si>
    <t>DROBNÉ DOPLŇK KONSTR KOVOVÉ</t>
  </si>
  <si>
    <t>drenážní hliníkový profil 30/20 - odvodnění izolace podélné</t>
  </si>
  <si>
    <t>- dílenská dokumentace, včetně technologického předpisu spojování, 
- dodání  materiálu  v požadované kvalitě a výroba konstrukce i dílenská (včetně  pomůcek,  přípravků a prostředků pro výrobu) bez ohledu na náročnost a její hmotnost, dílenská montáž,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jakákoliv doprava a manipulace dílců  a  montážních  sestav,  včetně  dopravy konstrukce z výrobny na stavbu, 
- montáž konstrukce na staveništi, včetně montážních prostředků a pomůcek a zednických výpomocí, 
- montážní dokumentace včetně technologického předpisu montáže,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kotevních otvorů  (příp.  podlití  patních  desek)  maltou,  betonem  nebo  jinou speciální hmotou, vyplnění jam zeminou, 
- ošetření kotevní oblasti proti vzniku trhlin, vlivu povětrnosti a pod., 
- osazení nivelačních značek, včetně jejich zaměření, označení znakem výrobce a vyznačení letopočtu. 
Dokumentace pro zadání stavby může dále předepsat že cena položky ještě obsahuje například: 
- veškeré druhy protikorozní ochrany a nátěry konstrukcí, 
- žárové zinkování ponorem nebo žárové stříkání (metalizace) kovem, 
- zvláštní spojovací prostředky, rozebíratelnost konstrukce, 
- osazení měřících zařízení a úpravy pro ně 
- ochranná opatření před účinky bludných proudů 
- ochranu před přepětím.</t>
  </si>
  <si>
    <t>118</t>
  </si>
  <si>
    <t>936541</t>
  </si>
  <si>
    <t>MOSTNÍ ODVODŇOVACÍ TRUBKA (POVRCHŮ IZOLACE) Z NEREZ OCELI</t>
  </si>
  <si>
    <t>odvodňovací trubička izolace z nerezové oceli (1.4404 nebo 1.4571), komplet, vč. průchodek</t>
  </si>
  <si>
    <t>položka zahrnuje: 
- výrobní dokumentaci (včetně technologického předpisu) 
- dodání kompletní odvodňovací soupravy z předepsaného materiálu,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</si>
</sst>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6" quotePrefix="1" applyFont="1" applyBorder="1" applyAlignment="1">
      <alignment horizontal="lef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>
      <selection activeCell="B8" sqref="B8"/>
    </sheetView>
  </sheetViews>
  <sheetFormatPr defaultColWidth="9.140625" defaultRowHeight="12.75" customHeight="1" x14ac:dyDescent="0.2"/>
  <cols>
    <col min="1" max="1" width="23.140625" customWidth="1"/>
    <col min="2" max="2" width="66.7109375" customWidth="1"/>
    <col min="3" max="3" width="20.7109375" customWidth="1"/>
    <col min="4" max="5" width="19.42578125" customWidth="1"/>
  </cols>
  <sheetData>
    <row r="1" spans="1:5" ht="12.75" customHeight="1" x14ac:dyDescent="0.2">
      <c r="A1" s="36"/>
      <c r="B1" s="1"/>
      <c r="C1" s="1"/>
      <c r="D1" s="1"/>
      <c r="E1" s="1"/>
    </row>
    <row r="2" spans="1:5" ht="12.75" customHeight="1" x14ac:dyDescent="0.2">
      <c r="A2" s="36"/>
      <c r="B2" s="37" t="s">
        <v>0</v>
      </c>
      <c r="C2" s="1"/>
      <c r="D2" s="1"/>
      <c r="E2" s="1"/>
    </row>
    <row r="3" spans="1:5" ht="20.100000000000001" customHeight="1" x14ac:dyDescent="0.2">
      <c r="A3" s="36"/>
      <c r="B3" s="36"/>
      <c r="C3" s="1"/>
      <c r="D3" s="1"/>
      <c r="E3" s="1"/>
    </row>
    <row r="4" spans="1:5" ht="20.100000000000001" customHeight="1" x14ac:dyDescent="0.3">
      <c r="A4" s="1"/>
      <c r="B4" s="38" t="s">
        <v>1</v>
      </c>
      <c r="C4" s="36"/>
      <c r="D4" s="36"/>
      <c r="E4" s="1"/>
    </row>
    <row r="5" spans="1:5" ht="12.75" customHeight="1" x14ac:dyDescent="0.2">
      <c r="A5" s="1"/>
      <c r="B5" s="36" t="s">
        <v>2</v>
      </c>
      <c r="C5" s="36"/>
      <c r="D5" s="36"/>
      <c r="E5" s="1"/>
    </row>
    <row r="6" spans="1:5" ht="12.75" customHeight="1" x14ac:dyDescent="0.2">
      <c r="A6" s="1"/>
      <c r="B6" s="3" t="s">
        <v>3</v>
      </c>
      <c r="C6" s="6">
        <f>SUM(C10:C13)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SUM(E10:E13)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35" t="s">
        <v>18</v>
      </c>
      <c r="B10" s="16" t="s">
        <v>19</v>
      </c>
      <c r="C10" s="17">
        <f>'000_1'!I3</f>
        <v>0</v>
      </c>
      <c r="D10" s="17">
        <f>'000_1'!O2</f>
        <v>0</v>
      </c>
      <c r="E10" s="17">
        <f>C10+D10</f>
        <v>0</v>
      </c>
    </row>
    <row r="11" spans="1:5" ht="12.75" customHeight="1" x14ac:dyDescent="0.2">
      <c r="A11" s="35" t="s">
        <v>130</v>
      </c>
      <c r="B11" s="16" t="s">
        <v>131</v>
      </c>
      <c r="C11" s="17">
        <f>'001_1'!I3</f>
        <v>0</v>
      </c>
      <c r="D11" s="17">
        <f>'001_1'!O2</f>
        <v>0</v>
      </c>
      <c r="E11" s="17">
        <f>C11+D11</f>
        <v>0</v>
      </c>
    </row>
    <row r="12" spans="1:5" ht="12.75" customHeight="1" x14ac:dyDescent="0.2">
      <c r="A12" s="35" t="s">
        <v>181</v>
      </c>
      <c r="B12" s="16" t="s">
        <v>182</v>
      </c>
      <c r="C12" s="17">
        <f>'151_1'!I3</f>
        <v>0</v>
      </c>
      <c r="D12" s="17">
        <f>'151_1'!O2</f>
        <v>0</v>
      </c>
      <c r="E12" s="17">
        <f>C12+D12</f>
        <v>0</v>
      </c>
    </row>
    <row r="13" spans="1:5" ht="12.75" customHeight="1" x14ac:dyDescent="0.2">
      <c r="A13" s="35" t="s">
        <v>315</v>
      </c>
      <c r="B13" s="16" t="s">
        <v>316</v>
      </c>
      <c r="C13" s="17">
        <f>'201_1'!I3</f>
        <v>0</v>
      </c>
      <c r="D13" s="17">
        <f>'201_1'!O2</f>
        <v>0</v>
      </c>
      <c r="E13" s="17">
        <f>C13+D13</f>
        <v>0</v>
      </c>
    </row>
  </sheetData>
  <mergeCells count="4">
    <mergeCell ref="A1:A3"/>
    <mergeCell ref="B2:B3"/>
    <mergeCell ref="B4:D4"/>
    <mergeCell ref="B5:D5"/>
  </mergeCells>
  <pageMargins left="0.74803149606299213" right="0.74803149606299213" top="0.98425196850393704" bottom="0.98425196850393704" header="0.51181102362204722" footer="0.51181102362204722"/>
  <pageSetup paperSize="9" scale="87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78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0+O9+O14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27</v>
      </c>
      <c r="I3" s="34">
        <f>0+I9+I14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40" t="s">
        <v>18</v>
      </c>
      <c r="D4" s="36"/>
      <c r="E4" s="12" t="s">
        <v>19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1" t="s">
        <v>27</v>
      </c>
      <c r="D5" s="42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9" t="s">
        <v>29</v>
      </c>
      <c r="B6" s="39" t="s">
        <v>31</v>
      </c>
      <c r="C6" s="39" t="s">
        <v>32</v>
      </c>
      <c r="D6" s="39" t="s">
        <v>33</v>
      </c>
      <c r="E6" s="39" t="s">
        <v>34</v>
      </c>
      <c r="F6" s="39" t="s">
        <v>36</v>
      </c>
      <c r="G6" s="39" t="s">
        <v>38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48</v>
      </c>
      <c r="D9" s="19"/>
      <c r="E9" s="21" t="s">
        <v>49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8" t="s">
        <v>50</v>
      </c>
      <c r="B10" s="23" t="s">
        <v>27</v>
      </c>
      <c r="C10" s="23" t="s">
        <v>51</v>
      </c>
      <c r="D10" s="18" t="s">
        <v>52</v>
      </c>
      <c r="E10" s="24" t="s">
        <v>53</v>
      </c>
      <c r="F10" s="25" t="s">
        <v>54</v>
      </c>
      <c r="G10" s="26">
        <v>1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ht="38.25" x14ac:dyDescent="0.2">
      <c r="A11" s="28" t="s">
        <v>56</v>
      </c>
      <c r="E11" s="29" t="s">
        <v>57</v>
      </c>
    </row>
    <row r="12" spans="1:18" x14ac:dyDescent="0.2">
      <c r="A12" s="30" t="s">
        <v>58</v>
      </c>
      <c r="E12" s="31" t="s">
        <v>52</v>
      </c>
    </row>
    <row r="13" spans="1:18" ht="25.5" x14ac:dyDescent="0.2">
      <c r="A13" t="s">
        <v>59</v>
      </c>
      <c r="E13" s="29" t="s">
        <v>60</v>
      </c>
    </row>
    <row r="14" spans="1:18" ht="12.75" customHeight="1" x14ac:dyDescent="0.2">
      <c r="A14" s="5" t="s">
        <v>47</v>
      </c>
      <c r="B14" s="5"/>
      <c r="C14" s="32" t="s">
        <v>61</v>
      </c>
      <c r="D14" s="5"/>
      <c r="E14" s="21" t="s">
        <v>62</v>
      </c>
      <c r="F14" s="5"/>
      <c r="G14" s="5"/>
      <c r="H14" s="5"/>
      <c r="I14" s="33">
        <f>0+Q14</f>
        <v>0</v>
      </c>
      <c r="J14" s="5"/>
      <c r="O14">
        <f>0+R14</f>
        <v>0</v>
      </c>
      <c r="Q14">
        <f>0+I15+I19+I23+I27+I31+I35+I39+I43+I47+I51+I55+I59+I63+I67+I71+I75</f>
        <v>0</v>
      </c>
      <c r="R14">
        <f>0+O15+O19+O23+O27+O31+O35+O39+O43+O47+O51+O55+O59+O63+O67+O71+O75</f>
        <v>0</v>
      </c>
    </row>
    <row r="15" spans="1:18" x14ac:dyDescent="0.2">
      <c r="A15" s="18" t="s">
        <v>50</v>
      </c>
      <c r="B15" s="23" t="s">
        <v>26</v>
      </c>
      <c r="C15" s="23" t="s">
        <v>63</v>
      </c>
      <c r="D15" s="18" t="s">
        <v>52</v>
      </c>
      <c r="E15" s="24" t="s">
        <v>64</v>
      </c>
      <c r="F15" s="25" t="s">
        <v>65</v>
      </c>
      <c r="G15" s="26">
        <v>1</v>
      </c>
      <c r="H15" s="27"/>
      <c r="I15" s="27">
        <f>ROUND(ROUND(H15,2)*ROUND(G15,3),2)</f>
        <v>0</v>
      </c>
      <c r="J15" s="25" t="s">
        <v>55</v>
      </c>
      <c r="O15">
        <f>(I15*21)/100</f>
        <v>0</v>
      </c>
      <c r="P15" t="s">
        <v>26</v>
      </c>
    </row>
    <row r="16" spans="1:18" ht="25.5" x14ac:dyDescent="0.2">
      <c r="A16" s="28" t="s">
        <v>56</v>
      </c>
      <c r="E16" s="29" t="s">
        <v>66</v>
      </c>
    </row>
    <row r="17" spans="1:16" x14ac:dyDescent="0.2">
      <c r="A17" s="30" t="s">
        <v>58</v>
      </c>
      <c r="E17" s="31" t="s">
        <v>52</v>
      </c>
    </row>
    <row r="18" spans="1:16" x14ac:dyDescent="0.2">
      <c r="A18" t="s">
        <v>59</v>
      </c>
      <c r="E18" s="29" t="s">
        <v>67</v>
      </c>
    </row>
    <row r="19" spans="1:16" x14ac:dyDescent="0.2">
      <c r="A19" s="18" t="s">
        <v>50</v>
      </c>
      <c r="B19" s="23" t="s">
        <v>25</v>
      </c>
      <c r="C19" s="23" t="s">
        <v>68</v>
      </c>
      <c r="D19" s="18" t="s">
        <v>52</v>
      </c>
      <c r="E19" s="24" t="s">
        <v>69</v>
      </c>
      <c r="F19" s="25" t="s">
        <v>65</v>
      </c>
      <c r="G19" s="26">
        <v>1</v>
      </c>
      <c r="H19" s="27"/>
      <c r="I19" s="27">
        <f>ROUND(ROUND(H19,2)*ROUND(G19,3),2)</f>
        <v>0</v>
      </c>
      <c r="J19" s="25" t="s">
        <v>55</v>
      </c>
      <c r="O19">
        <f>(I19*21)/100</f>
        <v>0</v>
      </c>
      <c r="P19" t="s">
        <v>26</v>
      </c>
    </row>
    <row r="20" spans="1:16" ht="25.5" x14ac:dyDescent="0.2">
      <c r="A20" s="28" t="s">
        <v>56</v>
      </c>
      <c r="E20" s="29" t="s">
        <v>70</v>
      </c>
    </row>
    <row r="21" spans="1:16" x14ac:dyDescent="0.2">
      <c r="A21" s="30" t="s">
        <v>58</v>
      </c>
      <c r="E21" s="31" t="s">
        <v>52</v>
      </c>
    </row>
    <row r="22" spans="1:16" x14ac:dyDescent="0.2">
      <c r="A22" t="s">
        <v>59</v>
      </c>
      <c r="E22" s="29" t="s">
        <v>67</v>
      </c>
    </row>
    <row r="23" spans="1:16" x14ac:dyDescent="0.2">
      <c r="A23" s="18" t="s">
        <v>50</v>
      </c>
      <c r="B23" s="23" t="s">
        <v>35</v>
      </c>
      <c r="C23" s="23" t="s">
        <v>71</v>
      </c>
      <c r="D23" s="18" t="s">
        <v>72</v>
      </c>
      <c r="E23" s="24" t="s">
        <v>73</v>
      </c>
      <c r="F23" s="25" t="s">
        <v>54</v>
      </c>
      <c r="G23" s="26">
        <v>1</v>
      </c>
      <c r="H23" s="27"/>
      <c r="I23" s="27">
        <f>ROUND(ROUND(H23,2)*ROUND(G23,3),2)</f>
        <v>0</v>
      </c>
      <c r="J23" s="25" t="s">
        <v>55</v>
      </c>
      <c r="O23">
        <f>(I23*21)/100</f>
        <v>0</v>
      </c>
      <c r="P23" t="s">
        <v>26</v>
      </c>
    </row>
    <row r="24" spans="1:16" ht="25.5" x14ac:dyDescent="0.2">
      <c r="A24" s="28" t="s">
        <v>56</v>
      </c>
      <c r="E24" s="29" t="s">
        <v>74</v>
      </c>
    </row>
    <row r="25" spans="1:16" x14ac:dyDescent="0.2">
      <c r="A25" s="30" t="s">
        <v>58</v>
      </c>
      <c r="E25" s="31" t="s">
        <v>52</v>
      </c>
    </row>
    <row r="26" spans="1:16" x14ac:dyDescent="0.2">
      <c r="A26" t="s">
        <v>59</v>
      </c>
      <c r="E26" s="29" t="s">
        <v>75</v>
      </c>
    </row>
    <row r="27" spans="1:16" x14ac:dyDescent="0.2">
      <c r="A27" s="18" t="s">
        <v>50</v>
      </c>
      <c r="B27" s="23" t="s">
        <v>37</v>
      </c>
      <c r="C27" s="23" t="s">
        <v>71</v>
      </c>
      <c r="D27" s="18" t="s">
        <v>76</v>
      </c>
      <c r="E27" s="24" t="s">
        <v>73</v>
      </c>
      <c r="F27" s="25" t="s">
        <v>54</v>
      </c>
      <c r="G27" s="26">
        <v>1</v>
      </c>
      <c r="H27" s="27"/>
      <c r="I27" s="27">
        <f>ROUND(ROUND(H27,2)*ROUND(G27,3),2)</f>
        <v>0</v>
      </c>
      <c r="J27" s="25" t="s">
        <v>55</v>
      </c>
      <c r="O27">
        <f>(I27*21)/100</f>
        <v>0</v>
      </c>
      <c r="P27" t="s">
        <v>26</v>
      </c>
    </row>
    <row r="28" spans="1:16" ht="38.25" x14ac:dyDescent="0.2">
      <c r="A28" s="28" t="s">
        <v>56</v>
      </c>
      <c r="E28" s="29" t="s">
        <v>77</v>
      </c>
    </row>
    <row r="29" spans="1:16" x14ac:dyDescent="0.2">
      <c r="A29" s="30" t="s">
        <v>58</v>
      </c>
      <c r="E29" s="31" t="s">
        <v>52</v>
      </c>
    </row>
    <row r="30" spans="1:16" x14ac:dyDescent="0.2">
      <c r="A30" t="s">
        <v>59</v>
      </c>
      <c r="E30" s="29" t="s">
        <v>75</v>
      </c>
    </row>
    <row r="31" spans="1:16" x14ac:dyDescent="0.2">
      <c r="A31" s="18" t="s">
        <v>50</v>
      </c>
      <c r="B31" s="23" t="s">
        <v>39</v>
      </c>
      <c r="C31" s="23" t="s">
        <v>78</v>
      </c>
      <c r="D31" s="18" t="s">
        <v>52</v>
      </c>
      <c r="E31" s="24" t="s">
        <v>79</v>
      </c>
      <c r="F31" s="25" t="s">
        <v>54</v>
      </c>
      <c r="G31" s="26">
        <v>1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26</v>
      </c>
    </row>
    <row r="32" spans="1:16" x14ac:dyDescent="0.2">
      <c r="A32" s="28" t="s">
        <v>56</v>
      </c>
      <c r="E32" s="29" t="s">
        <v>80</v>
      </c>
    </row>
    <row r="33" spans="1:16" x14ac:dyDescent="0.2">
      <c r="A33" s="30" t="s">
        <v>58</v>
      </c>
      <c r="E33" s="31" t="s">
        <v>52</v>
      </c>
    </row>
    <row r="34" spans="1:16" x14ac:dyDescent="0.2">
      <c r="A34" t="s">
        <v>59</v>
      </c>
      <c r="E34" s="29" t="s">
        <v>81</v>
      </c>
    </row>
    <row r="35" spans="1:16" x14ac:dyDescent="0.2">
      <c r="A35" s="18" t="s">
        <v>50</v>
      </c>
      <c r="B35" s="23" t="s">
        <v>82</v>
      </c>
      <c r="C35" s="23" t="s">
        <v>83</v>
      </c>
      <c r="D35" s="18" t="s">
        <v>52</v>
      </c>
      <c r="E35" s="24" t="s">
        <v>84</v>
      </c>
      <c r="F35" s="25" t="s">
        <v>85</v>
      </c>
      <c r="G35" s="26">
        <v>0.247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26</v>
      </c>
    </row>
    <row r="36" spans="1:16" ht="25.5" x14ac:dyDescent="0.2">
      <c r="A36" s="28" t="s">
        <v>56</v>
      </c>
      <c r="E36" s="29" t="s">
        <v>86</v>
      </c>
    </row>
    <row r="37" spans="1:16" x14ac:dyDescent="0.2">
      <c r="A37" s="30" t="s">
        <v>58</v>
      </c>
      <c r="E37" s="31" t="s">
        <v>87</v>
      </c>
    </row>
    <row r="38" spans="1:16" x14ac:dyDescent="0.2">
      <c r="A38" t="s">
        <v>59</v>
      </c>
      <c r="E38" s="29" t="s">
        <v>81</v>
      </c>
    </row>
    <row r="39" spans="1:16" x14ac:dyDescent="0.2">
      <c r="A39" s="18" t="s">
        <v>50</v>
      </c>
      <c r="B39" s="23" t="s">
        <v>88</v>
      </c>
      <c r="C39" s="23" t="s">
        <v>89</v>
      </c>
      <c r="D39" s="18" t="s">
        <v>52</v>
      </c>
      <c r="E39" s="24" t="s">
        <v>90</v>
      </c>
      <c r="F39" s="25" t="s">
        <v>54</v>
      </c>
      <c r="G39" s="26">
        <v>1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26</v>
      </c>
    </row>
    <row r="40" spans="1:16" x14ac:dyDescent="0.2">
      <c r="A40" s="28" t="s">
        <v>56</v>
      </c>
      <c r="E40" s="29" t="s">
        <v>91</v>
      </c>
    </row>
    <row r="41" spans="1:16" x14ac:dyDescent="0.2">
      <c r="A41" s="30" t="s">
        <v>58</v>
      </c>
      <c r="E41" s="31" t="s">
        <v>52</v>
      </c>
    </row>
    <row r="42" spans="1:16" x14ac:dyDescent="0.2">
      <c r="A42" t="s">
        <v>59</v>
      </c>
      <c r="E42" s="29" t="s">
        <v>81</v>
      </c>
    </row>
    <row r="43" spans="1:16" x14ac:dyDescent="0.2">
      <c r="A43" s="18" t="s">
        <v>50</v>
      </c>
      <c r="B43" s="23" t="s">
        <v>42</v>
      </c>
      <c r="C43" s="23" t="s">
        <v>92</v>
      </c>
      <c r="D43" s="18" t="s">
        <v>52</v>
      </c>
      <c r="E43" s="24" t="s">
        <v>93</v>
      </c>
      <c r="F43" s="25" t="s">
        <v>94</v>
      </c>
      <c r="G43" s="26">
        <v>1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26</v>
      </c>
    </row>
    <row r="44" spans="1:16" x14ac:dyDescent="0.2">
      <c r="A44" s="28" t="s">
        <v>56</v>
      </c>
      <c r="E44" s="29" t="s">
        <v>95</v>
      </c>
    </row>
    <row r="45" spans="1:16" x14ac:dyDescent="0.2">
      <c r="A45" s="30" t="s">
        <v>58</v>
      </c>
      <c r="E45" s="31" t="s">
        <v>52</v>
      </c>
    </row>
    <row r="46" spans="1:16" x14ac:dyDescent="0.2">
      <c r="A46" t="s">
        <v>59</v>
      </c>
      <c r="E46" s="29" t="s">
        <v>81</v>
      </c>
    </row>
    <row r="47" spans="1:16" x14ac:dyDescent="0.2">
      <c r="A47" s="18" t="s">
        <v>50</v>
      </c>
      <c r="B47" s="23" t="s">
        <v>44</v>
      </c>
      <c r="C47" s="23" t="s">
        <v>96</v>
      </c>
      <c r="D47" s="18" t="s">
        <v>52</v>
      </c>
      <c r="E47" s="24" t="s">
        <v>97</v>
      </c>
      <c r="F47" s="25" t="s">
        <v>54</v>
      </c>
      <c r="G47" s="26">
        <v>1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26</v>
      </c>
    </row>
    <row r="48" spans="1:16" ht="38.25" x14ac:dyDescent="0.2">
      <c r="A48" s="28" t="s">
        <v>56</v>
      </c>
      <c r="E48" s="29" t="s">
        <v>98</v>
      </c>
    </row>
    <row r="49" spans="1:16" x14ac:dyDescent="0.2">
      <c r="A49" s="30" t="s">
        <v>58</v>
      </c>
      <c r="E49" s="31" t="s">
        <v>52</v>
      </c>
    </row>
    <row r="50" spans="1:16" x14ac:dyDescent="0.2">
      <c r="A50" t="s">
        <v>59</v>
      </c>
      <c r="E50" s="29" t="s">
        <v>81</v>
      </c>
    </row>
    <row r="51" spans="1:16" x14ac:dyDescent="0.2">
      <c r="A51" s="18" t="s">
        <v>50</v>
      </c>
      <c r="B51" s="23" t="s">
        <v>46</v>
      </c>
      <c r="C51" s="23" t="s">
        <v>99</v>
      </c>
      <c r="D51" s="18" t="s">
        <v>52</v>
      </c>
      <c r="E51" s="24" t="s">
        <v>100</v>
      </c>
      <c r="F51" s="25" t="s">
        <v>54</v>
      </c>
      <c r="G51" s="26">
        <v>1</v>
      </c>
      <c r="H51" s="27"/>
      <c r="I51" s="27">
        <f>ROUND(ROUND(H51,2)*ROUND(G51,3),2)</f>
        <v>0</v>
      </c>
      <c r="J51" s="25" t="s">
        <v>55</v>
      </c>
      <c r="O51">
        <f>(I51*21)/100</f>
        <v>0</v>
      </c>
      <c r="P51" t="s">
        <v>26</v>
      </c>
    </row>
    <row r="52" spans="1:16" ht="25.5" x14ac:dyDescent="0.2">
      <c r="A52" s="28" t="s">
        <v>56</v>
      </c>
      <c r="E52" s="29" t="s">
        <v>101</v>
      </c>
    </row>
    <row r="53" spans="1:16" x14ac:dyDescent="0.2">
      <c r="A53" s="30" t="s">
        <v>58</v>
      </c>
      <c r="E53" s="31" t="s">
        <v>52</v>
      </c>
    </row>
    <row r="54" spans="1:16" x14ac:dyDescent="0.2">
      <c r="A54" t="s">
        <v>59</v>
      </c>
      <c r="E54" s="29" t="s">
        <v>81</v>
      </c>
    </row>
    <row r="55" spans="1:16" x14ac:dyDescent="0.2">
      <c r="A55" s="18" t="s">
        <v>50</v>
      </c>
      <c r="B55" s="23" t="s">
        <v>102</v>
      </c>
      <c r="C55" s="23" t="s">
        <v>103</v>
      </c>
      <c r="D55" s="18" t="s">
        <v>52</v>
      </c>
      <c r="E55" s="24" t="s">
        <v>104</v>
      </c>
      <c r="F55" s="25" t="s">
        <v>54</v>
      </c>
      <c r="G55" s="26">
        <v>1</v>
      </c>
      <c r="H55" s="27"/>
      <c r="I55" s="27">
        <f>ROUND(ROUND(H55,2)*ROUND(G55,3),2)</f>
        <v>0</v>
      </c>
      <c r="J55" s="25" t="s">
        <v>55</v>
      </c>
      <c r="O55">
        <f>(I55*21)/100</f>
        <v>0</v>
      </c>
      <c r="P55" t="s">
        <v>26</v>
      </c>
    </row>
    <row r="56" spans="1:16" x14ac:dyDescent="0.2">
      <c r="A56" s="28" t="s">
        <v>56</v>
      </c>
      <c r="E56" s="29" t="s">
        <v>105</v>
      </c>
    </row>
    <row r="57" spans="1:16" x14ac:dyDescent="0.2">
      <c r="A57" s="30" t="s">
        <v>58</v>
      </c>
      <c r="E57" s="31" t="s">
        <v>52</v>
      </c>
    </row>
    <row r="58" spans="1:16" ht="76.5" x14ac:dyDescent="0.2">
      <c r="A58" t="s">
        <v>59</v>
      </c>
      <c r="E58" s="29" t="s">
        <v>106</v>
      </c>
    </row>
    <row r="59" spans="1:16" x14ac:dyDescent="0.2">
      <c r="A59" s="18" t="s">
        <v>50</v>
      </c>
      <c r="B59" s="23" t="s">
        <v>107</v>
      </c>
      <c r="C59" s="23" t="s">
        <v>108</v>
      </c>
      <c r="D59" s="18" t="s">
        <v>52</v>
      </c>
      <c r="E59" s="24" t="s">
        <v>109</v>
      </c>
      <c r="F59" s="25" t="s">
        <v>94</v>
      </c>
      <c r="G59" s="26">
        <v>1</v>
      </c>
      <c r="H59" s="27"/>
      <c r="I59" s="27">
        <f>ROUND(ROUND(H59,2)*ROUND(G59,3),2)</f>
        <v>0</v>
      </c>
      <c r="J59" s="25" t="s">
        <v>55</v>
      </c>
      <c r="O59">
        <f>(I59*21)/100</f>
        <v>0</v>
      </c>
      <c r="P59" t="s">
        <v>26</v>
      </c>
    </row>
    <row r="60" spans="1:16" x14ac:dyDescent="0.2">
      <c r="A60" s="28" t="s">
        <v>56</v>
      </c>
      <c r="E60" s="29" t="s">
        <v>110</v>
      </c>
    </row>
    <row r="61" spans="1:16" x14ac:dyDescent="0.2">
      <c r="A61" s="30" t="s">
        <v>58</v>
      </c>
      <c r="E61" s="31" t="s">
        <v>52</v>
      </c>
    </row>
    <row r="62" spans="1:16" x14ac:dyDescent="0.2">
      <c r="A62" t="s">
        <v>59</v>
      </c>
      <c r="E62" s="29" t="s">
        <v>81</v>
      </c>
    </row>
    <row r="63" spans="1:16" x14ac:dyDescent="0.2">
      <c r="A63" s="18" t="s">
        <v>50</v>
      </c>
      <c r="B63" s="23" t="s">
        <v>111</v>
      </c>
      <c r="C63" s="23" t="s">
        <v>112</v>
      </c>
      <c r="D63" s="18" t="s">
        <v>52</v>
      </c>
      <c r="E63" s="24" t="s">
        <v>113</v>
      </c>
      <c r="F63" s="25" t="s">
        <v>94</v>
      </c>
      <c r="G63" s="26">
        <v>1</v>
      </c>
      <c r="H63" s="27"/>
      <c r="I63" s="27">
        <f>ROUND(ROUND(H63,2)*ROUND(G63,3),2)</f>
        <v>0</v>
      </c>
      <c r="J63" s="25" t="s">
        <v>55</v>
      </c>
      <c r="O63">
        <f>(I63*21)/100</f>
        <v>0</v>
      </c>
      <c r="P63" t="s">
        <v>26</v>
      </c>
    </row>
    <row r="64" spans="1:16" x14ac:dyDescent="0.2">
      <c r="A64" s="28" t="s">
        <v>56</v>
      </c>
      <c r="E64" s="29" t="s">
        <v>114</v>
      </c>
    </row>
    <row r="65" spans="1:16" x14ac:dyDescent="0.2">
      <c r="A65" s="30" t="s">
        <v>58</v>
      </c>
      <c r="E65" s="31" t="s">
        <v>52</v>
      </c>
    </row>
    <row r="66" spans="1:16" ht="51" x14ac:dyDescent="0.2">
      <c r="A66" t="s">
        <v>59</v>
      </c>
      <c r="E66" s="29" t="s">
        <v>115</v>
      </c>
    </row>
    <row r="67" spans="1:16" x14ac:dyDescent="0.2">
      <c r="A67" s="18" t="s">
        <v>50</v>
      </c>
      <c r="B67" s="23" t="s">
        <v>116</v>
      </c>
      <c r="C67" s="23" t="s">
        <v>117</v>
      </c>
      <c r="D67" s="18" t="s">
        <v>52</v>
      </c>
      <c r="E67" s="24" t="s">
        <v>118</v>
      </c>
      <c r="F67" s="25" t="s">
        <v>54</v>
      </c>
      <c r="G67" s="26">
        <v>1</v>
      </c>
      <c r="H67" s="27"/>
      <c r="I67" s="27">
        <f>ROUND(ROUND(H67,2)*ROUND(G67,3),2)</f>
        <v>0</v>
      </c>
      <c r="J67" s="25" t="s">
        <v>55</v>
      </c>
      <c r="O67">
        <f>(I67*21)/100</f>
        <v>0</v>
      </c>
      <c r="P67" t="s">
        <v>26</v>
      </c>
    </row>
    <row r="68" spans="1:16" ht="25.5" x14ac:dyDescent="0.2">
      <c r="A68" s="28" t="s">
        <v>56</v>
      </c>
      <c r="E68" s="29" t="s">
        <v>119</v>
      </c>
    </row>
    <row r="69" spans="1:16" x14ac:dyDescent="0.2">
      <c r="A69" s="30" t="s">
        <v>58</v>
      </c>
      <c r="E69" s="31" t="s">
        <v>52</v>
      </c>
    </row>
    <row r="70" spans="1:16" x14ac:dyDescent="0.2">
      <c r="A70" t="s">
        <v>59</v>
      </c>
      <c r="E70" s="29" t="s">
        <v>120</v>
      </c>
    </row>
    <row r="71" spans="1:16" x14ac:dyDescent="0.2">
      <c r="A71" s="18" t="s">
        <v>50</v>
      </c>
      <c r="B71" s="23" t="s">
        <v>121</v>
      </c>
      <c r="C71" s="23" t="s">
        <v>122</v>
      </c>
      <c r="D71" s="18" t="s">
        <v>52</v>
      </c>
      <c r="E71" s="24" t="s">
        <v>123</v>
      </c>
      <c r="F71" s="25" t="s">
        <v>54</v>
      </c>
      <c r="G71" s="26">
        <v>1</v>
      </c>
      <c r="H71" s="27"/>
      <c r="I71" s="27">
        <f>ROUND(ROUND(H71,2)*ROUND(G71,3),2)</f>
        <v>0</v>
      </c>
      <c r="J71" s="25" t="s">
        <v>55</v>
      </c>
      <c r="O71">
        <f>(I71*21)/100</f>
        <v>0</v>
      </c>
      <c r="P71" t="s">
        <v>26</v>
      </c>
    </row>
    <row r="72" spans="1:16" ht="38.25" x14ac:dyDescent="0.2">
      <c r="A72" s="28" t="s">
        <v>56</v>
      </c>
      <c r="E72" s="29" t="s">
        <v>124</v>
      </c>
    </row>
    <row r="73" spans="1:16" x14ac:dyDescent="0.2">
      <c r="A73" s="30" t="s">
        <v>58</v>
      </c>
      <c r="E73" s="31" t="s">
        <v>52</v>
      </c>
    </row>
    <row r="74" spans="1:16" x14ac:dyDescent="0.2">
      <c r="A74" t="s">
        <v>59</v>
      </c>
      <c r="E74" s="29" t="s">
        <v>81</v>
      </c>
    </row>
    <row r="75" spans="1:16" x14ac:dyDescent="0.2">
      <c r="A75" s="18" t="s">
        <v>50</v>
      </c>
      <c r="B75" s="23" t="s">
        <v>125</v>
      </c>
      <c r="C75" s="23" t="s">
        <v>126</v>
      </c>
      <c r="D75" s="18" t="s">
        <v>52</v>
      </c>
      <c r="E75" s="24" t="s">
        <v>127</v>
      </c>
      <c r="F75" s="25" t="s">
        <v>54</v>
      </c>
      <c r="G75" s="26">
        <v>1</v>
      </c>
      <c r="H75" s="27"/>
      <c r="I75" s="27">
        <f>ROUND(ROUND(H75,2)*ROUND(G75,3),2)</f>
        <v>0</v>
      </c>
      <c r="J75" s="25" t="s">
        <v>55</v>
      </c>
      <c r="O75">
        <f>(I75*21)/100</f>
        <v>0</v>
      </c>
      <c r="P75" t="s">
        <v>26</v>
      </c>
    </row>
    <row r="76" spans="1:16" ht="38.25" x14ac:dyDescent="0.2">
      <c r="A76" s="28" t="s">
        <v>56</v>
      </c>
      <c r="E76" s="29" t="s">
        <v>128</v>
      </c>
    </row>
    <row r="77" spans="1:16" x14ac:dyDescent="0.2">
      <c r="A77" s="30" t="s">
        <v>58</v>
      </c>
      <c r="E77" s="31" t="s">
        <v>52</v>
      </c>
    </row>
    <row r="78" spans="1:16" ht="89.25" x14ac:dyDescent="0.2">
      <c r="A78" t="s">
        <v>59</v>
      </c>
      <c r="E78" s="29" t="s">
        <v>129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50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0+O9+O18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27</v>
      </c>
      <c r="I3" s="34">
        <f>0+I9+I18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40" t="s">
        <v>130</v>
      </c>
      <c r="D4" s="36"/>
      <c r="E4" s="12" t="s">
        <v>131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1" t="s">
        <v>27</v>
      </c>
      <c r="D5" s="42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9" t="s">
        <v>29</v>
      </c>
      <c r="B6" s="39" t="s">
        <v>31</v>
      </c>
      <c r="C6" s="39" t="s">
        <v>32</v>
      </c>
      <c r="D6" s="39" t="s">
        <v>33</v>
      </c>
      <c r="E6" s="39" t="s">
        <v>34</v>
      </c>
      <c r="F6" s="39" t="s">
        <v>36</v>
      </c>
      <c r="G6" s="39" t="s">
        <v>38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30</v>
      </c>
      <c r="D9" s="19"/>
      <c r="E9" s="21" t="s">
        <v>132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18" t="s">
        <v>50</v>
      </c>
      <c r="B10" s="23" t="s">
        <v>27</v>
      </c>
      <c r="C10" s="23" t="s">
        <v>133</v>
      </c>
      <c r="D10" s="18" t="s">
        <v>72</v>
      </c>
      <c r="E10" s="24" t="s">
        <v>134</v>
      </c>
      <c r="F10" s="25" t="s">
        <v>135</v>
      </c>
      <c r="G10" s="26">
        <v>67.125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x14ac:dyDescent="0.2">
      <c r="A11" s="28" t="s">
        <v>56</v>
      </c>
      <c r="E11" s="29" t="s">
        <v>136</v>
      </c>
    </row>
    <row r="12" spans="1:18" ht="38.25" x14ac:dyDescent="0.2">
      <c r="A12" s="30" t="s">
        <v>58</v>
      </c>
      <c r="E12" s="31" t="s">
        <v>137</v>
      </c>
    </row>
    <row r="13" spans="1:18" ht="25.5" x14ac:dyDescent="0.2">
      <c r="A13" t="s">
        <v>59</v>
      </c>
      <c r="E13" s="29" t="s">
        <v>138</v>
      </c>
    </row>
    <row r="14" spans="1:18" x14ac:dyDescent="0.2">
      <c r="A14" s="18" t="s">
        <v>50</v>
      </c>
      <c r="B14" s="23" t="s">
        <v>26</v>
      </c>
      <c r="C14" s="23" t="s">
        <v>133</v>
      </c>
      <c r="D14" s="18" t="s">
        <v>76</v>
      </c>
      <c r="E14" s="24" t="s">
        <v>134</v>
      </c>
      <c r="F14" s="25" t="s">
        <v>135</v>
      </c>
      <c r="G14" s="26">
        <v>1.8140000000000001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26</v>
      </c>
    </row>
    <row r="15" spans="1:18" x14ac:dyDescent="0.2">
      <c r="A15" s="28" t="s">
        <v>56</v>
      </c>
      <c r="E15" s="29" t="s">
        <v>139</v>
      </c>
    </row>
    <row r="16" spans="1:18" x14ac:dyDescent="0.2">
      <c r="A16" s="30" t="s">
        <v>58</v>
      </c>
      <c r="E16" s="31" t="s">
        <v>140</v>
      </c>
    </row>
    <row r="17" spans="1:18" ht="25.5" x14ac:dyDescent="0.2">
      <c r="A17" t="s">
        <v>59</v>
      </c>
      <c r="E17" s="29" t="s">
        <v>138</v>
      </c>
    </row>
    <row r="18" spans="1:18" ht="12.75" customHeight="1" x14ac:dyDescent="0.2">
      <c r="A18" s="5" t="s">
        <v>47</v>
      </c>
      <c r="B18" s="5"/>
      <c r="C18" s="32" t="s">
        <v>42</v>
      </c>
      <c r="D18" s="5"/>
      <c r="E18" s="21" t="s">
        <v>141</v>
      </c>
      <c r="F18" s="5"/>
      <c r="G18" s="5"/>
      <c r="H18" s="5"/>
      <c r="I18" s="33">
        <f>0+Q18</f>
        <v>0</v>
      </c>
      <c r="J18" s="5"/>
      <c r="O18">
        <f>0+R18</f>
        <v>0</v>
      </c>
      <c r="Q18">
        <f>0+I19+I23+I27+I31+I35+I39+I43+I47</f>
        <v>0</v>
      </c>
      <c r="R18">
        <f>0+O19+O23+O27+O31+O35+O39+O43+O47</f>
        <v>0</v>
      </c>
    </row>
    <row r="19" spans="1:18" x14ac:dyDescent="0.2">
      <c r="A19" s="18" t="s">
        <v>50</v>
      </c>
      <c r="B19" s="23" t="s">
        <v>25</v>
      </c>
      <c r="C19" s="23" t="s">
        <v>142</v>
      </c>
      <c r="D19" s="18" t="s">
        <v>52</v>
      </c>
      <c r="E19" s="24" t="s">
        <v>143</v>
      </c>
      <c r="F19" s="25" t="s">
        <v>144</v>
      </c>
      <c r="G19" s="26">
        <v>17.38</v>
      </c>
      <c r="H19" s="27"/>
      <c r="I19" s="27">
        <f>ROUND(ROUND(H19,2)*ROUND(G19,3),2)</f>
        <v>0</v>
      </c>
      <c r="J19" s="25" t="s">
        <v>55</v>
      </c>
      <c r="O19">
        <f>(I19*21)/100</f>
        <v>0</v>
      </c>
      <c r="P19" t="s">
        <v>26</v>
      </c>
    </row>
    <row r="20" spans="1:18" ht="25.5" x14ac:dyDescent="0.2">
      <c r="A20" s="28" t="s">
        <v>56</v>
      </c>
      <c r="E20" s="29" t="s">
        <v>145</v>
      </c>
    </row>
    <row r="21" spans="1:18" x14ac:dyDescent="0.2">
      <c r="A21" s="30" t="s">
        <v>58</v>
      </c>
      <c r="E21" s="31" t="s">
        <v>146</v>
      </c>
    </row>
    <row r="22" spans="1:18" ht="38.25" x14ac:dyDescent="0.2">
      <c r="A22" t="s">
        <v>59</v>
      </c>
      <c r="E22" s="29" t="s">
        <v>147</v>
      </c>
    </row>
    <row r="23" spans="1:18" ht="25.5" x14ac:dyDescent="0.2">
      <c r="A23" s="18" t="s">
        <v>50</v>
      </c>
      <c r="B23" s="23" t="s">
        <v>35</v>
      </c>
      <c r="C23" s="23" t="s">
        <v>148</v>
      </c>
      <c r="D23" s="18" t="s">
        <v>52</v>
      </c>
      <c r="E23" s="24" t="s">
        <v>149</v>
      </c>
      <c r="F23" s="25" t="s">
        <v>144</v>
      </c>
      <c r="G23" s="26">
        <v>35.200000000000003</v>
      </c>
      <c r="H23" s="27"/>
      <c r="I23" s="27">
        <f>ROUND(ROUND(H23,2)*ROUND(G23,3),2)</f>
        <v>0</v>
      </c>
      <c r="J23" s="25" t="s">
        <v>55</v>
      </c>
      <c r="O23">
        <f>(I23*21)/100</f>
        <v>0</v>
      </c>
      <c r="P23" t="s">
        <v>26</v>
      </c>
    </row>
    <row r="24" spans="1:18" ht="25.5" x14ac:dyDescent="0.2">
      <c r="A24" s="28" t="s">
        <v>56</v>
      </c>
      <c r="E24" s="29" t="s">
        <v>150</v>
      </c>
    </row>
    <row r="25" spans="1:18" x14ac:dyDescent="0.2">
      <c r="A25" s="30" t="s">
        <v>58</v>
      </c>
      <c r="E25" s="31" t="s">
        <v>52</v>
      </c>
    </row>
    <row r="26" spans="1:18" ht="38.25" x14ac:dyDescent="0.2">
      <c r="A26" t="s">
        <v>59</v>
      </c>
      <c r="E26" s="29" t="s">
        <v>147</v>
      </c>
    </row>
    <row r="27" spans="1:18" x14ac:dyDescent="0.2">
      <c r="A27" s="18" t="s">
        <v>50</v>
      </c>
      <c r="B27" s="23" t="s">
        <v>37</v>
      </c>
      <c r="C27" s="23" t="s">
        <v>151</v>
      </c>
      <c r="D27" s="18" t="s">
        <v>52</v>
      </c>
      <c r="E27" s="24" t="s">
        <v>152</v>
      </c>
      <c r="F27" s="25" t="s">
        <v>153</v>
      </c>
      <c r="G27" s="26">
        <v>22.898</v>
      </c>
      <c r="H27" s="27"/>
      <c r="I27" s="27">
        <f>ROUND(ROUND(H27,2)*ROUND(G27,3),2)</f>
        <v>0</v>
      </c>
      <c r="J27" s="25" t="s">
        <v>55</v>
      </c>
      <c r="O27">
        <f>(I27*21)/100</f>
        <v>0</v>
      </c>
      <c r="P27" t="s">
        <v>26</v>
      </c>
    </row>
    <row r="28" spans="1:18" ht="25.5" x14ac:dyDescent="0.2">
      <c r="A28" s="28" t="s">
        <v>56</v>
      </c>
      <c r="E28" s="29" t="s">
        <v>154</v>
      </c>
    </row>
    <row r="29" spans="1:18" x14ac:dyDescent="0.2">
      <c r="A29" s="30" t="s">
        <v>58</v>
      </c>
      <c r="E29" s="31" t="s">
        <v>155</v>
      </c>
    </row>
    <row r="30" spans="1:18" ht="114.75" x14ac:dyDescent="0.2">
      <c r="A30" t="s">
        <v>59</v>
      </c>
      <c r="E30" s="29" t="s">
        <v>156</v>
      </c>
    </row>
    <row r="31" spans="1:18" x14ac:dyDescent="0.2">
      <c r="A31" s="18" t="s">
        <v>50</v>
      </c>
      <c r="B31" s="23" t="s">
        <v>39</v>
      </c>
      <c r="C31" s="23" t="s">
        <v>157</v>
      </c>
      <c r="D31" s="18" t="s">
        <v>52</v>
      </c>
      <c r="E31" s="24" t="s">
        <v>158</v>
      </c>
      <c r="F31" s="25" t="s">
        <v>153</v>
      </c>
      <c r="G31" s="26">
        <v>21.64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26</v>
      </c>
    </row>
    <row r="32" spans="1:18" ht="25.5" x14ac:dyDescent="0.2">
      <c r="A32" s="28" t="s">
        <v>56</v>
      </c>
      <c r="E32" s="29" t="s">
        <v>154</v>
      </c>
    </row>
    <row r="33" spans="1:16" x14ac:dyDescent="0.2">
      <c r="A33" s="30" t="s">
        <v>58</v>
      </c>
      <c r="E33" s="31" t="s">
        <v>159</v>
      </c>
    </row>
    <row r="34" spans="1:16" ht="114.75" x14ac:dyDescent="0.2">
      <c r="A34" t="s">
        <v>59</v>
      </c>
      <c r="E34" s="29" t="s">
        <v>156</v>
      </c>
    </row>
    <row r="35" spans="1:16" x14ac:dyDescent="0.2">
      <c r="A35" s="18" t="s">
        <v>50</v>
      </c>
      <c r="B35" s="23" t="s">
        <v>82</v>
      </c>
      <c r="C35" s="23" t="s">
        <v>160</v>
      </c>
      <c r="D35" s="18" t="s">
        <v>52</v>
      </c>
      <c r="E35" s="24" t="s">
        <v>161</v>
      </c>
      <c r="F35" s="25" t="s">
        <v>153</v>
      </c>
      <c r="G35" s="26">
        <v>26.85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26</v>
      </c>
    </row>
    <row r="36" spans="1:16" x14ac:dyDescent="0.2">
      <c r="A36" s="28" t="s">
        <v>56</v>
      </c>
      <c r="E36" s="29" t="s">
        <v>162</v>
      </c>
    </row>
    <row r="37" spans="1:16" x14ac:dyDescent="0.2">
      <c r="A37" s="30" t="s">
        <v>58</v>
      </c>
      <c r="E37" s="31" t="s">
        <v>163</v>
      </c>
    </row>
    <row r="38" spans="1:16" ht="114.75" x14ac:dyDescent="0.2">
      <c r="A38" t="s">
        <v>59</v>
      </c>
      <c r="E38" s="29" t="s">
        <v>164</v>
      </c>
    </row>
    <row r="39" spans="1:16" x14ac:dyDescent="0.2">
      <c r="A39" s="18" t="s">
        <v>50</v>
      </c>
      <c r="B39" s="23" t="s">
        <v>88</v>
      </c>
      <c r="C39" s="23" t="s">
        <v>165</v>
      </c>
      <c r="D39" s="18" t="s">
        <v>52</v>
      </c>
      <c r="E39" s="24" t="s">
        <v>166</v>
      </c>
      <c r="F39" s="25" t="s">
        <v>167</v>
      </c>
      <c r="G39" s="26">
        <v>2094.3000000000002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26</v>
      </c>
    </row>
    <row r="40" spans="1:16" x14ac:dyDescent="0.2">
      <c r="A40" s="28" t="s">
        <v>56</v>
      </c>
      <c r="E40" s="29" t="s">
        <v>168</v>
      </c>
    </row>
    <row r="41" spans="1:16" x14ac:dyDescent="0.2">
      <c r="A41" s="30" t="s">
        <v>58</v>
      </c>
      <c r="E41" s="31" t="s">
        <v>169</v>
      </c>
    </row>
    <row r="42" spans="1:16" ht="25.5" x14ac:dyDescent="0.2">
      <c r="A42" t="s">
        <v>59</v>
      </c>
      <c r="E42" s="29" t="s">
        <v>170</v>
      </c>
    </row>
    <row r="43" spans="1:16" x14ac:dyDescent="0.2">
      <c r="A43" s="18" t="s">
        <v>50</v>
      </c>
      <c r="B43" s="23" t="s">
        <v>42</v>
      </c>
      <c r="C43" s="23" t="s">
        <v>171</v>
      </c>
      <c r="D43" s="18" t="s">
        <v>52</v>
      </c>
      <c r="E43" s="24" t="s">
        <v>172</v>
      </c>
      <c r="F43" s="25" t="s">
        <v>153</v>
      </c>
      <c r="G43" s="26">
        <v>1.2829999999999999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26</v>
      </c>
    </row>
    <row r="44" spans="1:16" ht="25.5" x14ac:dyDescent="0.2">
      <c r="A44" s="28" t="s">
        <v>56</v>
      </c>
      <c r="E44" s="29" t="s">
        <v>173</v>
      </c>
    </row>
    <row r="45" spans="1:16" x14ac:dyDescent="0.2">
      <c r="A45" s="30" t="s">
        <v>58</v>
      </c>
      <c r="E45" s="31" t="s">
        <v>174</v>
      </c>
    </row>
    <row r="46" spans="1:16" ht="89.25" x14ac:dyDescent="0.2">
      <c r="A46" t="s">
        <v>59</v>
      </c>
      <c r="E46" s="29" t="s">
        <v>175</v>
      </c>
    </row>
    <row r="47" spans="1:16" x14ac:dyDescent="0.2">
      <c r="A47" s="18" t="s">
        <v>50</v>
      </c>
      <c r="B47" s="23" t="s">
        <v>44</v>
      </c>
      <c r="C47" s="23" t="s">
        <v>176</v>
      </c>
      <c r="D47" s="18" t="s">
        <v>52</v>
      </c>
      <c r="E47" s="24" t="s">
        <v>177</v>
      </c>
      <c r="F47" s="25" t="s">
        <v>178</v>
      </c>
      <c r="G47" s="26">
        <v>78.89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26</v>
      </c>
    </row>
    <row r="48" spans="1:16" ht="25.5" x14ac:dyDescent="0.2">
      <c r="A48" s="28" t="s">
        <v>56</v>
      </c>
      <c r="E48" s="29" t="s">
        <v>179</v>
      </c>
    </row>
    <row r="49" spans="1:5" x14ac:dyDescent="0.2">
      <c r="A49" s="30" t="s">
        <v>58</v>
      </c>
      <c r="E49" s="31" t="s">
        <v>180</v>
      </c>
    </row>
    <row r="50" spans="1:5" ht="89.25" x14ac:dyDescent="0.2">
      <c r="A50" t="s">
        <v>59</v>
      </c>
      <c r="E50" s="29" t="s">
        <v>175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37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0+O9+O34+O99+O104+O125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27</v>
      </c>
      <c r="I3" s="34">
        <f>0+I9+I34+I99+I104+I125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40" t="s">
        <v>181</v>
      </c>
      <c r="D4" s="36"/>
      <c r="E4" s="12" t="s">
        <v>182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1" t="s">
        <v>27</v>
      </c>
      <c r="D5" s="42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9" t="s">
        <v>29</v>
      </c>
      <c r="B6" s="39" t="s">
        <v>31</v>
      </c>
      <c r="C6" s="39" t="s">
        <v>32</v>
      </c>
      <c r="D6" s="39" t="s">
        <v>33</v>
      </c>
      <c r="E6" s="39" t="s">
        <v>34</v>
      </c>
      <c r="F6" s="39" t="s">
        <v>36</v>
      </c>
      <c r="G6" s="39" t="s">
        <v>38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30</v>
      </c>
      <c r="D9" s="19"/>
      <c r="E9" s="21" t="s">
        <v>132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0+I10+I14+I18+I22+I26+I30</f>
        <v>0</v>
      </c>
      <c r="R9">
        <f>0+O10+O14+O18+O22+O26+O30</f>
        <v>0</v>
      </c>
    </row>
    <row r="10" spans="1:18" x14ac:dyDescent="0.2">
      <c r="A10" s="18" t="s">
        <v>50</v>
      </c>
      <c r="B10" s="23" t="s">
        <v>27</v>
      </c>
      <c r="C10" s="23" t="s">
        <v>133</v>
      </c>
      <c r="D10" s="18" t="s">
        <v>72</v>
      </c>
      <c r="E10" s="24" t="s">
        <v>134</v>
      </c>
      <c r="F10" s="25" t="s">
        <v>135</v>
      </c>
      <c r="G10" s="26">
        <v>3.7690000000000001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x14ac:dyDescent="0.2">
      <c r="A11" s="28" t="s">
        <v>56</v>
      </c>
      <c r="E11" s="29" t="s">
        <v>183</v>
      </c>
    </row>
    <row r="12" spans="1:18" x14ac:dyDescent="0.2">
      <c r="A12" s="30" t="s">
        <v>58</v>
      </c>
      <c r="E12" s="31" t="s">
        <v>184</v>
      </c>
    </row>
    <row r="13" spans="1:18" ht="25.5" x14ac:dyDescent="0.2">
      <c r="A13" t="s">
        <v>59</v>
      </c>
      <c r="E13" s="29" t="s">
        <v>138</v>
      </c>
    </row>
    <row r="14" spans="1:18" x14ac:dyDescent="0.2">
      <c r="A14" s="18" t="s">
        <v>50</v>
      </c>
      <c r="B14" s="23" t="s">
        <v>26</v>
      </c>
      <c r="C14" s="23" t="s">
        <v>133</v>
      </c>
      <c r="D14" s="18" t="s">
        <v>76</v>
      </c>
      <c r="E14" s="24" t="s">
        <v>134</v>
      </c>
      <c r="F14" s="25" t="s">
        <v>135</v>
      </c>
      <c r="G14" s="26">
        <v>424.86700000000002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26</v>
      </c>
    </row>
    <row r="15" spans="1:18" x14ac:dyDescent="0.2">
      <c r="A15" s="28" t="s">
        <v>56</v>
      </c>
      <c r="E15" s="29" t="s">
        <v>185</v>
      </c>
    </row>
    <row r="16" spans="1:18" ht="63.75" x14ac:dyDescent="0.2">
      <c r="A16" s="30" t="s">
        <v>58</v>
      </c>
      <c r="E16" s="31" t="s">
        <v>186</v>
      </c>
    </row>
    <row r="17" spans="1:16" ht="25.5" x14ac:dyDescent="0.2">
      <c r="A17" t="s">
        <v>59</v>
      </c>
      <c r="E17" s="29" t="s">
        <v>138</v>
      </c>
    </row>
    <row r="18" spans="1:16" x14ac:dyDescent="0.2">
      <c r="A18" s="18" t="s">
        <v>50</v>
      </c>
      <c r="B18" s="23" t="s">
        <v>25</v>
      </c>
      <c r="C18" s="23" t="s">
        <v>187</v>
      </c>
      <c r="D18" s="18" t="s">
        <v>52</v>
      </c>
      <c r="E18" s="24" t="s">
        <v>188</v>
      </c>
      <c r="F18" s="25" t="s">
        <v>94</v>
      </c>
      <c r="G18" s="26">
        <v>1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26</v>
      </c>
    </row>
    <row r="19" spans="1:16" x14ac:dyDescent="0.2">
      <c r="A19" s="28" t="s">
        <v>56</v>
      </c>
      <c r="E19" s="29" t="s">
        <v>189</v>
      </c>
    </row>
    <row r="20" spans="1:16" x14ac:dyDescent="0.2">
      <c r="A20" s="30" t="s">
        <v>58</v>
      </c>
      <c r="E20" s="31" t="s">
        <v>52</v>
      </c>
    </row>
    <row r="21" spans="1:16" x14ac:dyDescent="0.2">
      <c r="A21" t="s">
        <v>59</v>
      </c>
      <c r="E21" s="29" t="s">
        <v>75</v>
      </c>
    </row>
    <row r="22" spans="1:16" x14ac:dyDescent="0.2">
      <c r="A22" s="18" t="s">
        <v>50</v>
      </c>
      <c r="B22" s="23" t="s">
        <v>35</v>
      </c>
      <c r="C22" s="23" t="s">
        <v>190</v>
      </c>
      <c r="D22" s="18" t="s">
        <v>52</v>
      </c>
      <c r="E22" s="24" t="s">
        <v>191</v>
      </c>
      <c r="F22" s="25" t="s">
        <v>54</v>
      </c>
      <c r="G22" s="26">
        <v>1</v>
      </c>
      <c r="H22" s="27"/>
      <c r="I22" s="27">
        <f>ROUND(ROUND(H22,2)*ROUND(G22,3),2)</f>
        <v>0</v>
      </c>
      <c r="J22" s="25" t="s">
        <v>55</v>
      </c>
      <c r="O22">
        <f>(I22*21)/100</f>
        <v>0</v>
      </c>
      <c r="P22" t="s">
        <v>26</v>
      </c>
    </row>
    <row r="23" spans="1:16" ht="51" x14ac:dyDescent="0.2">
      <c r="A23" s="28" t="s">
        <v>56</v>
      </c>
      <c r="E23" s="29" t="s">
        <v>192</v>
      </c>
    </row>
    <row r="24" spans="1:16" x14ac:dyDescent="0.2">
      <c r="A24" s="30" t="s">
        <v>58</v>
      </c>
      <c r="E24" s="31" t="s">
        <v>52</v>
      </c>
    </row>
    <row r="25" spans="1:16" x14ac:dyDescent="0.2">
      <c r="A25" t="s">
        <v>59</v>
      </c>
      <c r="E25" s="29" t="s">
        <v>193</v>
      </c>
    </row>
    <row r="26" spans="1:16" x14ac:dyDescent="0.2">
      <c r="A26" s="18" t="s">
        <v>50</v>
      </c>
      <c r="B26" s="23" t="s">
        <v>37</v>
      </c>
      <c r="C26" s="23" t="s">
        <v>194</v>
      </c>
      <c r="D26" s="18" t="s">
        <v>52</v>
      </c>
      <c r="E26" s="24" t="s">
        <v>195</v>
      </c>
      <c r="F26" s="25" t="s">
        <v>54</v>
      </c>
      <c r="G26" s="26">
        <v>1</v>
      </c>
      <c r="H26" s="27"/>
      <c r="I26" s="27">
        <f>ROUND(ROUND(H26,2)*ROUND(G26,3),2)</f>
        <v>0</v>
      </c>
      <c r="J26" s="25" t="s">
        <v>55</v>
      </c>
      <c r="O26">
        <f>(I26*21)/100</f>
        <v>0</v>
      </c>
      <c r="P26" t="s">
        <v>26</v>
      </c>
    </row>
    <row r="27" spans="1:16" ht="25.5" x14ac:dyDescent="0.2">
      <c r="A27" s="28" t="s">
        <v>56</v>
      </c>
      <c r="E27" s="29" t="s">
        <v>196</v>
      </c>
    </row>
    <row r="28" spans="1:16" x14ac:dyDescent="0.2">
      <c r="A28" s="30" t="s">
        <v>58</v>
      </c>
      <c r="E28" s="31" t="s">
        <v>52</v>
      </c>
    </row>
    <row r="29" spans="1:16" x14ac:dyDescent="0.2">
      <c r="A29" t="s">
        <v>59</v>
      </c>
      <c r="E29" s="29" t="s">
        <v>193</v>
      </c>
    </row>
    <row r="30" spans="1:16" x14ac:dyDescent="0.2">
      <c r="A30" s="18" t="s">
        <v>50</v>
      </c>
      <c r="B30" s="23" t="s">
        <v>39</v>
      </c>
      <c r="C30" s="23" t="s">
        <v>197</v>
      </c>
      <c r="D30" s="18" t="s">
        <v>52</v>
      </c>
      <c r="E30" s="24" t="s">
        <v>198</v>
      </c>
      <c r="F30" s="25" t="s">
        <v>54</v>
      </c>
      <c r="G30" s="26">
        <v>1</v>
      </c>
      <c r="H30" s="27"/>
      <c r="I30" s="27">
        <f>ROUND(ROUND(H30,2)*ROUND(G30,3),2)</f>
        <v>0</v>
      </c>
      <c r="J30" s="25" t="s">
        <v>55</v>
      </c>
      <c r="O30">
        <f>(I30*21)/100</f>
        <v>0</v>
      </c>
      <c r="P30" t="s">
        <v>26</v>
      </c>
    </row>
    <row r="31" spans="1:16" ht="38.25" x14ac:dyDescent="0.2">
      <c r="A31" s="28" t="s">
        <v>56</v>
      </c>
      <c r="E31" s="29" t="s">
        <v>199</v>
      </c>
    </row>
    <row r="32" spans="1:16" x14ac:dyDescent="0.2">
      <c r="A32" s="30" t="s">
        <v>58</v>
      </c>
      <c r="E32" s="31" t="s">
        <v>52</v>
      </c>
    </row>
    <row r="33" spans="1:18" x14ac:dyDescent="0.2">
      <c r="A33" t="s">
        <v>59</v>
      </c>
      <c r="E33" s="29" t="s">
        <v>193</v>
      </c>
    </row>
    <row r="34" spans="1:18" ht="12.75" customHeight="1" x14ac:dyDescent="0.2">
      <c r="A34" s="5" t="s">
        <v>47</v>
      </c>
      <c r="B34" s="5"/>
      <c r="C34" s="32" t="s">
        <v>27</v>
      </c>
      <c r="D34" s="5"/>
      <c r="E34" s="21" t="s">
        <v>200</v>
      </c>
      <c r="F34" s="5"/>
      <c r="G34" s="5"/>
      <c r="H34" s="5"/>
      <c r="I34" s="33">
        <f>0+Q34</f>
        <v>0</v>
      </c>
      <c r="J34" s="5"/>
      <c r="O34">
        <f>0+R34</f>
        <v>0</v>
      </c>
      <c r="Q34">
        <f>0+I35+I39+I43+I47+I51+I55+I59+I63+I67+I71+I75+I79+I83+I87+I91+I95</f>
        <v>0</v>
      </c>
      <c r="R34">
        <f>0+O35+O39+O43+O47+O51+O55+O59+O63+O67+O71+O75+O79+O83+O87+O91+O95</f>
        <v>0</v>
      </c>
    </row>
    <row r="35" spans="1:18" ht="25.5" x14ac:dyDescent="0.2">
      <c r="A35" s="18" t="s">
        <v>50</v>
      </c>
      <c r="B35" s="23" t="s">
        <v>82</v>
      </c>
      <c r="C35" s="23" t="s">
        <v>201</v>
      </c>
      <c r="D35" s="18" t="s">
        <v>52</v>
      </c>
      <c r="E35" s="24" t="s">
        <v>202</v>
      </c>
      <c r="F35" s="25" t="s">
        <v>153</v>
      </c>
      <c r="G35" s="26">
        <v>1.7130000000000001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26</v>
      </c>
    </row>
    <row r="36" spans="1:18" ht="25.5" x14ac:dyDescent="0.2">
      <c r="A36" s="28" t="s">
        <v>56</v>
      </c>
      <c r="E36" s="29" t="s">
        <v>203</v>
      </c>
    </row>
    <row r="37" spans="1:18" x14ac:dyDescent="0.2">
      <c r="A37" s="30" t="s">
        <v>58</v>
      </c>
      <c r="E37" s="31" t="s">
        <v>204</v>
      </c>
    </row>
    <row r="38" spans="1:18" ht="63.75" x14ac:dyDescent="0.2">
      <c r="A38" t="s">
        <v>59</v>
      </c>
      <c r="E38" s="29" t="s">
        <v>205</v>
      </c>
    </row>
    <row r="39" spans="1:18" ht="25.5" x14ac:dyDescent="0.2">
      <c r="A39" s="18" t="s">
        <v>50</v>
      </c>
      <c r="B39" s="23" t="s">
        <v>88</v>
      </c>
      <c r="C39" s="23" t="s">
        <v>206</v>
      </c>
      <c r="D39" s="18" t="s">
        <v>52</v>
      </c>
      <c r="E39" s="24" t="s">
        <v>207</v>
      </c>
      <c r="F39" s="25" t="s">
        <v>167</v>
      </c>
      <c r="G39" s="26">
        <v>113.05800000000001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26</v>
      </c>
    </row>
    <row r="40" spans="1:18" x14ac:dyDescent="0.2">
      <c r="A40" s="28" t="s">
        <v>56</v>
      </c>
      <c r="E40" s="29" t="s">
        <v>208</v>
      </c>
    </row>
    <row r="41" spans="1:18" x14ac:dyDescent="0.2">
      <c r="A41" s="30" t="s">
        <v>58</v>
      </c>
      <c r="E41" s="31" t="s">
        <v>209</v>
      </c>
    </row>
    <row r="42" spans="1:18" ht="25.5" x14ac:dyDescent="0.2">
      <c r="A42" t="s">
        <v>59</v>
      </c>
      <c r="E42" s="29" t="s">
        <v>170</v>
      </c>
    </row>
    <row r="43" spans="1:18" x14ac:dyDescent="0.2">
      <c r="A43" s="18" t="s">
        <v>50</v>
      </c>
      <c r="B43" s="23" t="s">
        <v>42</v>
      </c>
      <c r="C43" s="23" t="s">
        <v>210</v>
      </c>
      <c r="D43" s="18" t="s">
        <v>52</v>
      </c>
      <c r="E43" s="24" t="s">
        <v>211</v>
      </c>
      <c r="F43" s="25" t="s">
        <v>153</v>
      </c>
      <c r="G43" s="26">
        <v>67.016999999999996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26</v>
      </c>
    </row>
    <row r="44" spans="1:18" ht="25.5" x14ac:dyDescent="0.2">
      <c r="A44" s="28" t="s">
        <v>56</v>
      </c>
      <c r="E44" s="29" t="s">
        <v>212</v>
      </c>
    </row>
    <row r="45" spans="1:18" x14ac:dyDescent="0.2">
      <c r="A45" s="30" t="s">
        <v>58</v>
      </c>
      <c r="E45" s="31" t="s">
        <v>213</v>
      </c>
    </row>
    <row r="46" spans="1:18" ht="38.25" x14ac:dyDescent="0.2">
      <c r="A46" t="s">
        <v>59</v>
      </c>
      <c r="E46" s="29" t="s">
        <v>214</v>
      </c>
    </row>
    <row r="47" spans="1:18" x14ac:dyDescent="0.2">
      <c r="A47" s="18" t="s">
        <v>50</v>
      </c>
      <c r="B47" s="23" t="s">
        <v>44</v>
      </c>
      <c r="C47" s="23" t="s">
        <v>215</v>
      </c>
      <c r="D47" s="18" t="s">
        <v>72</v>
      </c>
      <c r="E47" s="24" t="s">
        <v>216</v>
      </c>
      <c r="F47" s="25" t="s">
        <v>153</v>
      </c>
      <c r="G47" s="26">
        <v>145.64500000000001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26</v>
      </c>
    </row>
    <row r="48" spans="1:18" ht="25.5" x14ac:dyDescent="0.2">
      <c r="A48" s="28" t="s">
        <v>56</v>
      </c>
      <c r="E48" s="29" t="s">
        <v>217</v>
      </c>
    </row>
    <row r="49" spans="1:16" x14ac:dyDescent="0.2">
      <c r="A49" s="30" t="s">
        <v>58</v>
      </c>
      <c r="E49" s="31" t="s">
        <v>218</v>
      </c>
    </row>
    <row r="50" spans="1:16" ht="369.75" x14ac:dyDescent="0.2">
      <c r="A50" t="s">
        <v>59</v>
      </c>
      <c r="E50" s="29" t="s">
        <v>219</v>
      </c>
    </row>
    <row r="51" spans="1:16" x14ac:dyDescent="0.2">
      <c r="A51" s="18" t="s">
        <v>50</v>
      </c>
      <c r="B51" s="23" t="s">
        <v>46</v>
      </c>
      <c r="C51" s="23" t="s">
        <v>215</v>
      </c>
      <c r="D51" s="18" t="s">
        <v>76</v>
      </c>
      <c r="E51" s="24" t="s">
        <v>216</v>
      </c>
      <c r="F51" s="25" t="s">
        <v>153</v>
      </c>
      <c r="G51" s="26">
        <v>46.018999999999998</v>
      </c>
      <c r="H51" s="27"/>
      <c r="I51" s="27">
        <f>ROUND(ROUND(H51,2)*ROUND(G51,3),2)</f>
        <v>0</v>
      </c>
      <c r="J51" s="25" t="s">
        <v>55</v>
      </c>
      <c r="O51">
        <f>(I51*21)/100</f>
        <v>0</v>
      </c>
      <c r="P51" t="s">
        <v>26</v>
      </c>
    </row>
    <row r="52" spans="1:16" ht="25.5" x14ac:dyDescent="0.2">
      <c r="A52" s="28" t="s">
        <v>56</v>
      </c>
      <c r="E52" s="29" t="s">
        <v>220</v>
      </c>
    </row>
    <row r="53" spans="1:16" x14ac:dyDescent="0.2">
      <c r="A53" s="30" t="s">
        <v>58</v>
      </c>
      <c r="E53" s="31" t="s">
        <v>221</v>
      </c>
    </row>
    <row r="54" spans="1:16" ht="369.75" x14ac:dyDescent="0.2">
      <c r="A54" t="s">
        <v>59</v>
      </c>
      <c r="E54" s="29" t="s">
        <v>219</v>
      </c>
    </row>
    <row r="55" spans="1:16" x14ac:dyDescent="0.2">
      <c r="A55" s="18" t="s">
        <v>50</v>
      </c>
      <c r="B55" s="23" t="s">
        <v>102</v>
      </c>
      <c r="C55" s="23" t="s">
        <v>215</v>
      </c>
      <c r="D55" s="18" t="s">
        <v>222</v>
      </c>
      <c r="E55" s="24" t="s">
        <v>216</v>
      </c>
      <c r="F55" s="25" t="s">
        <v>153</v>
      </c>
      <c r="G55" s="26">
        <v>31.95</v>
      </c>
      <c r="H55" s="27"/>
      <c r="I55" s="27">
        <f>ROUND(ROUND(H55,2)*ROUND(G55,3),2)</f>
        <v>0</v>
      </c>
      <c r="J55" s="25" t="s">
        <v>55</v>
      </c>
      <c r="O55">
        <f>(I55*21)/100</f>
        <v>0</v>
      </c>
      <c r="P55" t="s">
        <v>26</v>
      </c>
    </row>
    <row r="56" spans="1:16" x14ac:dyDescent="0.2">
      <c r="A56" s="28" t="s">
        <v>56</v>
      </c>
      <c r="E56" s="29" t="s">
        <v>223</v>
      </c>
    </row>
    <row r="57" spans="1:16" x14ac:dyDescent="0.2">
      <c r="A57" s="30" t="s">
        <v>58</v>
      </c>
      <c r="E57" s="31" t="s">
        <v>224</v>
      </c>
    </row>
    <row r="58" spans="1:16" ht="369.75" x14ac:dyDescent="0.2">
      <c r="A58" t="s">
        <v>59</v>
      </c>
      <c r="E58" s="29" t="s">
        <v>219</v>
      </c>
    </row>
    <row r="59" spans="1:16" x14ac:dyDescent="0.2">
      <c r="A59" s="18" t="s">
        <v>50</v>
      </c>
      <c r="B59" s="23" t="s">
        <v>107</v>
      </c>
      <c r="C59" s="23" t="s">
        <v>225</v>
      </c>
      <c r="D59" s="18" t="s">
        <v>72</v>
      </c>
      <c r="E59" s="24" t="s">
        <v>226</v>
      </c>
      <c r="F59" s="25" t="s">
        <v>227</v>
      </c>
      <c r="G59" s="26">
        <v>4369.3500000000004</v>
      </c>
      <c r="H59" s="27"/>
      <c r="I59" s="27">
        <f>ROUND(ROUND(H59,2)*ROUND(G59,3),2)</f>
        <v>0</v>
      </c>
      <c r="J59" s="25" t="s">
        <v>55</v>
      </c>
      <c r="O59">
        <f>(I59*21)/100</f>
        <v>0</v>
      </c>
      <c r="P59" t="s">
        <v>26</v>
      </c>
    </row>
    <row r="60" spans="1:16" x14ac:dyDescent="0.2">
      <c r="A60" s="28" t="s">
        <v>56</v>
      </c>
      <c r="E60" s="29" t="s">
        <v>228</v>
      </c>
    </row>
    <row r="61" spans="1:16" x14ac:dyDescent="0.2">
      <c r="A61" s="30" t="s">
        <v>58</v>
      </c>
      <c r="E61" s="31" t="s">
        <v>229</v>
      </c>
    </row>
    <row r="62" spans="1:16" ht="25.5" x14ac:dyDescent="0.2">
      <c r="A62" t="s">
        <v>59</v>
      </c>
      <c r="E62" s="29" t="s">
        <v>230</v>
      </c>
    </row>
    <row r="63" spans="1:16" x14ac:dyDescent="0.2">
      <c r="A63" s="18" t="s">
        <v>50</v>
      </c>
      <c r="B63" s="23" t="s">
        <v>111</v>
      </c>
      <c r="C63" s="23" t="s">
        <v>225</v>
      </c>
      <c r="D63" s="18" t="s">
        <v>76</v>
      </c>
      <c r="E63" s="24" t="s">
        <v>226</v>
      </c>
      <c r="F63" s="25" t="s">
        <v>227</v>
      </c>
      <c r="G63" s="26">
        <v>1967.67</v>
      </c>
      <c r="H63" s="27"/>
      <c r="I63" s="27">
        <f>ROUND(ROUND(H63,2)*ROUND(G63,3),2)</f>
        <v>0</v>
      </c>
      <c r="J63" s="25" t="s">
        <v>55</v>
      </c>
      <c r="O63">
        <f>(I63*21)/100</f>
        <v>0</v>
      </c>
      <c r="P63" t="s">
        <v>26</v>
      </c>
    </row>
    <row r="64" spans="1:16" x14ac:dyDescent="0.2">
      <c r="A64" s="28" t="s">
        <v>56</v>
      </c>
      <c r="E64" s="29" t="s">
        <v>228</v>
      </c>
    </row>
    <row r="65" spans="1:16" x14ac:dyDescent="0.2">
      <c r="A65" s="30" t="s">
        <v>58</v>
      </c>
      <c r="E65" s="31" t="s">
        <v>231</v>
      </c>
    </row>
    <row r="66" spans="1:16" ht="25.5" x14ac:dyDescent="0.2">
      <c r="A66" t="s">
        <v>59</v>
      </c>
      <c r="E66" s="29" t="s">
        <v>230</v>
      </c>
    </row>
    <row r="67" spans="1:16" x14ac:dyDescent="0.2">
      <c r="A67" s="18" t="s">
        <v>50</v>
      </c>
      <c r="B67" s="23" t="s">
        <v>116</v>
      </c>
      <c r="C67" s="23" t="s">
        <v>225</v>
      </c>
      <c r="D67" s="18" t="s">
        <v>222</v>
      </c>
      <c r="E67" s="24" t="s">
        <v>226</v>
      </c>
      <c r="F67" s="25" t="s">
        <v>227</v>
      </c>
      <c r="G67" s="26">
        <v>958.5</v>
      </c>
      <c r="H67" s="27"/>
      <c r="I67" s="27">
        <f>ROUND(ROUND(H67,2)*ROUND(G67,3),2)</f>
        <v>0</v>
      </c>
      <c r="J67" s="25" t="s">
        <v>55</v>
      </c>
      <c r="O67">
        <f>(I67*21)/100</f>
        <v>0</v>
      </c>
      <c r="P67" t="s">
        <v>26</v>
      </c>
    </row>
    <row r="68" spans="1:16" x14ac:dyDescent="0.2">
      <c r="A68" s="28" t="s">
        <v>56</v>
      </c>
      <c r="E68" s="29" t="s">
        <v>228</v>
      </c>
    </row>
    <row r="69" spans="1:16" x14ac:dyDescent="0.2">
      <c r="A69" s="30" t="s">
        <v>58</v>
      </c>
      <c r="E69" s="31" t="s">
        <v>232</v>
      </c>
    </row>
    <row r="70" spans="1:16" ht="25.5" x14ac:dyDescent="0.2">
      <c r="A70" t="s">
        <v>59</v>
      </c>
      <c r="E70" s="29" t="s">
        <v>230</v>
      </c>
    </row>
    <row r="71" spans="1:16" x14ac:dyDescent="0.2">
      <c r="A71" s="18" t="s">
        <v>50</v>
      </c>
      <c r="B71" s="23" t="s">
        <v>121</v>
      </c>
      <c r="C71" s="23" t="s">
        <v>233</v>
      </c>
      <c r="D71" s="18" t="s">
        <v>52</v>
      </c>
      <c r="E71" s="24" t="s">
        <v>234</v>
      </c>
      <c r="F71" s="25" t="s">
        <v>153</v>
      </c>
      <c r="G71" s="26">
        <v>67.016999999999996</v>
      </c>
      <c r="H71" s="27"/>
      <c r="I71" s="27">
        <f>ROUND(ROUND(H71,2)*ROUND(G71,3),2)</f>
        <v>0</v>
      </c>
      <c r="J71" s="25" t="s">
        <v>55</v>
      </c>
      <c r="O71">
        <f>(I71*21)/100</f>
        <v>0</v>
      </c>
      <c r="P71" t="s">
        <v>26</v>
      </c>
    </row>
    <row r="72" spans="1:16" x14ac:dyDescent="0.2">
      <c r="A72" s="28" t="s">
        <v>56</v>
      </c>
      <c r="E72" s="29" t="s">
        <v>235</v>
      </c>
    </row>
    <row r="73" spans="1:16" x14ac:dyDescent="0.2">
      <c r="A73" s="30" t="s">
        <v>58</v>
      </c>
      <c r="E73" s="31" t="s">
        <v>52</v>
      </c>
    </row>
    <row r="74" spans="1:16" ht="191.25" x14ac:dyDescent="0.2">
      <c r="A74" t="s">
        <v>59</v>
      </c>
      <c r="E74" s="29" t="s">
        <v>236</v>
      </c>
    </row>
    <row r="75" spans="1:16" x14ac:dyDescent="0.2">
      <c r="A75" s="18" t="s">
        <v>50</v>
      </c>
      <c r="B75" s="23" t="s">
        <v>125</v>
      </c>
      <c r="C75" s="23" t="s">
        <v>237</v>
      </c>
      <c r="D75" s="18" t="s">
        <v>52</v>
      </c>
      <c r="E75" s="24" t="s">
        <v>238</v>
      </c>
      <c r="F75" s="25" t="s">
        <v>153</v>
      </c>
      <c r="G75" s="26">
        <v>145.64500000000001</v>
      </c>
      <c r="H75" s="27"/>
      <c r="I75" s="27">
        <f>ROUND(ROUND(H75,2)*ROUND(G75,3),2)</f>
        <v>0</v>
      </c>
      <c r="J75" s="25" t="s">
        <v>55</v>
      </c>
      <c r="O75">
        <f>(I75*21)/100</f>
        <v>0</v>
      </c>
      <c r="P75" t="s">
        <v>26</v>
      </c>
    </row>
    <row r="76" spans="1:16" x14ac:dyDescent="0.2">
      <c r="A76" s="28" t="s">
        <v>56</v>
      </c>
      <c r="E76" s="29" t="s">
        <v>239</v>
      </c>
    </row>
    <row r="77" spans="1:16" x14ac:dyDescent="0.2">
      <c r="A77" s="30" t="s">
        <v>58</v>
      </c>
      <c r="E77" s="31" t="s">
        <v>218</v>
      </c>
    </row>
    <row r="78" spans="1:16" ht="280.5" x14ac:dyDescent="0.2">
      <c r="A78" t="s">
        <v>59</v>
      </c>
      <c r="E78" s="29" t="s">
        <v>240</v>
      </c>
    </row>
    <row r="79" spans="1:16" x14ac:dyDescent="0.2">
      <c r="A79" s="18" t="s">
        <v>50</v>
      </c>
      <c r="B79" s="23" t="s">
        <v>241</v>
      </c>
      <c r="C79" s="23" t="s">
        <v>242</v>
      </c>
      <c r="D79" s="18" t="s">
        <v>52</v>
      </c>
      <c r="E79" s="24" t="s">
        <v>243</v>
      </c>
      <c r="F79" s="25" t="s">
        <v>178</v>
      </c>
      <c r="G79" s="26">
        <v>584</v>
      </c>
      <c r="H79" s="27"/>
      <c r="I79" s="27">
        <f>ROUND(ROUND(H79,2)*ROUND(G79,3),2)</f>
        <v>0</v>
      </c>
      <c r="J79" s="25" t="s">
        <v>55</v>
      </c>
      <c r="O79">
        <f>(I79*21)/100</f>
        <v>0</v>
      </c>
      <c r="P79" t="s">
        <v>26</v>
      </c>
    </row>
    <row r="80" spans="1:16" ht="25.5" x14ac:dyDescent="0.2">
      <c r="A80" s="28" t="s">
        <v>56</v>
      </c>
      <c r="E80" s="29" t="s">
        <v>244</v>
      </c>
    </row>
    <row r="81" spans="1:16" x14ac:dyDescent="0.2">
      <c r="A81" s="30" t="s">
        <v>58</v>
      </c>
      <c r="E81" s="31" t="s">
        <v>52</v>
      </c>
    </row>
    <row r="82" spans="1:16" ht="38.25" x14ac:dyDescent="0.2">
      <c r="A82" t="s">
        <v>59</v>
      </c>
      <c r="E82" s="29" t="s">
        <v>245</v>
      </c>
    </row>
    <row r="83" spans="1:16" x14ac:dyDescent="0.2">
      <c r="A83" s="18" t="s">
        <v>50</v>
      </c>
      <c r="B83" s="23" t="s">
        <v>246</v>
      </c>
      <c r="C83" s="23" t="s">
        <v>247</v>
      </c>
      <c r="D83" s="18" t="s">
        <v>52</v>
      </c>
      <c r="E83" s="24" t="s">
        <v>248</v>
      </c>
      <c r="F83" s="25" t="s">
        <v>178</v>
      </c>
      <c r="G83" s="26">
        <v>618.13099999999997</v>
      </c>
      <c r="H83" s="27"/>
      <c r="I83" s="27">
        <f>ROUND(ROUND(H83,2)*ROUND(G83,3),2)</f>
        <v>0</v>
      </c>
      <c r="J83" s="25" t="s">
        <v>55</v>
      </c>
      <c r="O83">
        <f>(I83*21)/100</f>
        <v>0</v>
      </c>
      <c r="P83" t="s">
        <v>26</v>
      </c>
    </row>
    <row r="84" spans="1:16" x14ac:dyDescent="0.2">
      <c r="A84" s="28" t="s">
        <v>56</v>
      </c>
      <c r="E84" s="29" t="s">
        <v>249</v>
      </c>
    </row>
    <row r="85" spans="1:16" x14ac:dyDescent="0.2">
      <c r="A85" s="30" t="s">
        <v>58</v>
      </c>
      <c r="E85" s="31" t="s">
        <v>250</v>
      </c>
    </row>
    <row r="86" spans="1:16" ht="25.5" x14ac:dyDescent="0.2">
      <c r="A86" t="s">
        <v>59</v>
      </c>
      <c r="E86" s="29" t="s">
        <v>251</v>
      </c>
    </row>
    <row r="87" spans="1:16" x14ac:dyDescent="0.2">
      <c r="A87" s="18" t="s">
        <v>50</v>
      </c>
      <c r="B87" s="23" t="s">
        <v>252</v>
      </c>
      <c r="C87" s="23" t="s">
        <v>253</v>
      </c>
      <c r="D87" s="18" t="s">
        <v>52</v>
      </c>
      <c r="E87" s="24" t="s">
        <v>254</v>
      </c>
      <c r="F87" s="25" t="s">
        <v>178</v>
      </c>
      <c r="G87" s="26">
        <v>121.858</v>
      </c>
      <c r="H87" s="27"/>
      <c r="I87" s="27">
        <f>ROUND(ROUND(H87,2)*ROUND(G87,3),2)</f>
        <v>0</v>
      </c>
      <c r="J87" s="25" t="s">
        <v>55</v>
      </c>
      <c r="O87">
        <f>(I87*21)/100</f>
        <v>0</v>
      </c>
      <c r="P87" t="s">
        <v>26</v>
      </c>
    </row>
    <row r="88" spans="1:16" x14ac:dyDescent="0.2">
      <c r="A88" s="28" t="s">
        <v>56</v>
      </c>
      <c r="E88" s="29" t="s">
        <v>255</v>
      </c>
    </row>
    <row r="89" spans="1:16" x14ac:dyDescent="0.2">
      <c r="A89" s="30" t="s">
        <v>58</v>
      </c>
      <c r="E89" s="31" t="s">
        <v>256</v>
      </c>
    </row>
    <row r="90" spans="1:16" x14ac:dyDescent="0.2">
      <c r="A90" t="s">
        <v>59</v>
      </c>
      <c r="E90" s="29" t="s">
        <v>257</v>
      </c>
    </row>
    <row r="91" spans="1:16" x14ac:dyDescent="0.2">
      <c r="A91" s="18" t="s">
        <v>50</v>
      </c>
      <c r="B91" s="23" t="s">
        <v>258</v>
      </c>
      <c r="C91" s="23" t="s">
        <v>259</v>
      </c>
      <c r="D91" s="18" t="s">
        <v>52</v>
      </c>
      <c r="E91" s="24" t="s">
        <v>260</v>
      </c>
      <c r="F91" s="25" t="s">
        <v>178</v>
      </c>
      <c r="G91" s="26">
        <v>446.78100000000001</v>
      </c>
      <c r="H91" s="27"/>
      <c r="I91" s="27">
        <f>ROUND(ROUND(H91,2)*ROUND(G91,3),2)</f>
        <v>0</v>
      </c>
      <c r="J91" s="25" t="s">
        <v>55</v>
      </c>
      <c r="O91">
        <f>(I91*21)/100</f>
        <v>0</v>
      </c>
      <c r="P91" t="s">
        <v>26</v>
      </c>
    </row>
    <row r="92" spans="1:16" x14ac:dyDescent="0.2">
      <c r="A92" s="28" t="s">
        <v>56</v>
      </c>
      <c r="E92" s="29" t="s">
        <v>261</v>
      </c>
    </row>
    <row r="93" spans="1:16" x14ac:dyDescent="0.2">
      <c r="A93" s="30" t="s">
        <v>58</v>
      </c>
      <c r="E93" s="31" t="s">
        <v>52</v>
      </c>
    </row>
    <row r="94" spans="1:16" ht="38.25" x14ac:dyDescent="0.2">
      <c r="A94" t="s">
        <v>59</v>
      </c>
      <c r="E94" s="29" t="s">
        <v>262</v>
      </c>
    </row>
    <row r="95" spans="1:16" x14ac:dyDescent="0.2">
      <c r="A95" s="18" t="s">
        <v>50</v>
      </c>
      <c r="B95" s="23" t="s">
        <v>263</v>
      </c>
      <c r="C95" s="23" t="s">
        <v>264</v>
      </c>
      <c r="D95" s="18" t="s">
        <v>52</v>
      </c>
      <c r="E95" s="24" t="s">
        <v>265</v>
      </c>
      <c r="F95" s="25" t="s">
        <v>178</v>
      </c>
      <c r="G95" s="26">
        <v>446.78100000000001</v>
      </c>
      <c r="H95" s="27"/>
      <c r="I95" s="27">
        <f>ROUND(ROUND(H95,2)*ROUND(G95,3),2)</f>
        <v>0</v>
      </c>
      <c r="J95" s="25" t="s">
        <v>55</v>
      </c>
      <c r="O95">
        <f>(I95*21)/100</f>
        <v>0</v>
      </c>
      <c r="P95" t="s">
        <v>26</v>
      </c>
    </row>
    <row r="96" spans="1:16" x14ac:dyDescent="0.2">
      <c r="A96" s="28" t="s">
        <v>56</v>
      </c>
      <c r="E96" s="29" t="s">
        <v>52</v>
      </c>
    </row>
    <row r="97" spans="1:18" x14ac:dyDescent="0.2">
      <c r="A97" s="30" t="s">
        <v>58</v>
      </c>
      <c r="E97" s="31" t="s">
        <v>52</v>
      </c>
    </row>
    <row r="98" spans="1:18" ht="25.5" x14ac:dyDescent="0.2">
      <c r="A98" t="s">
        <v>59</v>
      </c>
      <c r="E98" s="29" t="s">
        <v>266</v>
      </c>
    </row>
    <row r="99" spans="1:18" ht="12.75" customHeight="1" x14ac:dyDescent="0.2">
      <c r="A99" s="5" t="s">
        <v>47</v>
      </c>
      <c r="B99" s="5"/>
      <c r="C99" s="32" t="s">
        <v>26</v>
      </c>
      <c r="D99" s="5"/>
      <c r="E99" s="21" t="s">
        <v>267</v>
      </c>
      <c r="F99" s="5"/>
      <c r="G99" s="5"/>
      <c r="H99" s="5"/>
      <c r="I99" s="33">
        <f>0+Q99</f>
        <v>0</v>
      </c>
      <c r="J99" s="5"/>
      <c r="O99">
        <f>0+R99</f>
        <v>0</v>
      </c>
      <c r="Q99">
        <f>0+I100</f>
        <v>0</v>
      </c>
      <c r="R99">
        <f>0+O100</f>
        <v>0</v>
      </c>
    </row>
    <row r="100" spans="1:18" x14ac:dyDescent="0.2">
      <c r="A100" s="18" t="s">
        <v>50</v>
      </c>
      <c r="B100" s="23" t="s">
        <v>268</v>
      </c>
      <c r="C100" s="23" t="s">
        <v>269</v>
      </c>
      <c r="D100" s="18" t="s">
        <v>52</v>
      </c>
      <c r="E100" s="24" t="s">
        <v>270</v>
      </c>
      <c r="F100" s="25" t="s">
        <v>178</v>
      </c>
      <c r="G100" s="26">
        <v>369.286</v>
      </c>
      <c r="H100" s="27"/>
      <c r="I100" s="27">
        <f>ROUND(ROUND(H100,2)*ROUND(G100,3),2)</f>
        <v>0</v>
      </c>
      <c r="J100" s="25" t="s">
        <v>55</v>
      </c>
      <c r="O100">
        <f>(I100*21)/100</f>
        <v>0</v>
      </c>
      <c r="P100" t="s">
        <v>26</v>
      </c>
    </row>
    <row r="101" spans="1:18" ht="25.5" x14ac:dyDescent="0.2">
      <c r="A101" s="28" t="s">
        <v>56</v>
      </c>
      <c r="E101" s="29" t="s">
        <v>271</v>
      </c>
    </row>
    <row r="102" spans="1:18" x14ac:dyDescent="0.2">
      <c r="A102" s="30" t="s">
        <v>58</v>
      </c>
      <c r="E102" s="31" t="s">
        <v>52</v>
      </c>
    </row>
    <row r="103" spans="1:18" ht="102" x14ac:dyDescent="0.2">
      <c r="A103" t="s">
        <v>59</v>
      </c>
      <c r="E103" s="29" t="s">
        <v>272</v>
      </c>
    </row>
    <row r="104" spans="1:18" ht="12.75" customHeight="1" x14ac:dyDescent="0.2">
      <c r="A104" s="5" t="s">
        <v>47</v>
      </c>
      <c r="B104" s="5"/>
      <c r="C104" s="32" t="s">
        <v>37</v>
      </c>
      <c r="D104" s="5"/>
      <c r="E104" s="21" t="s">
        <v>273</v>
      </c>
      <c r="F104" s="5"/>
      <c r="G104" s="5"/>
      <c r="H104" s="5"/>
      <c r="I104" s="33">
        <f>0+Q104</f>
        <v>0</v>
      </c>
      <c r="J104" s="5"/>
      <c r="O104">
        <f>0+R104</f>
        <v>0</v>
      </c>
      <c r="Q104">
        <f>0+I105+I109+I113+I117+I121</f>
        <v>0</v>
      </c>
      <c r="R104">
        <f>0+O105+O109+O113+O117+O121</f>
        <v>0</v>
      </c>
    </row>
    <row r="105" spans="1:18" x14ac:dyDescent="0.2">
      <c r="A105" s="18" t="s">
        <v>50</v>
      </c>
      <c r="B105" s="23" t="s">
        <v>274</v>
      </c>
      <c r="C105" s="23" t="s">
        <v>275</v>
      </c>
      <c r="D105" s="18" t="s">
        <v>52</v>
      </c>
      <c r="E105" s="24" t="s">
        <v>276</v>
      </c>
      <c r="F105" s="25" t="s">
        <v>178</v>
      </c>
      <c r="G105" s="26">
        <v>230.096</v>
      </c>
      <c r="H105" s="27"/>
      <c r="I105" s="27">
        <f>ROUND(ROUND(H105,2)*ROUND(G105,3),2)</f>
        <v>0</v>
      </c>
      <c r="J105" s="25" t="s">
        <v>55</v>
      </c>
      <c r="O105">
        <f>(I105*21)/100</f>
        <v>0</v>
      </c>
      <c r="P105" t="s">
        <v>26</v>
      </c>
    </row>
    <row r="106" spans="1:18" x14ac:dyDescent="0.2">
      <c r="A106" s="28" t="s">
        <v>56</v>
      </c>
      <c r="E106" s="29" t="s">
        <v>277</v>
      </c>
    </row>
    <row r="107" spans="1:18" x14ac:dyDescent="0.2">
      <c r="A107" s="30" t="s">
        <v>58</v>
      </c>
      <c r="E107" s="31" t="s">
        <v>52</v>
      </c>
    </row>
    <row r="108" spans="1:18" ht="51" x14ac:dyDescent="0.2">
      <c r="A108" t="s">
        <v>59</v>
      </c>
      <c r="E108" s="29" t="s">
        <v>278</v>
      </c>
    </row>
    <row r="109" spans="1:18" x14ac:dyDescent="0.2">
      <c r="A109" s="18" t="s">
        <v>50</v>
      </c>
      <c r="B109" s="23" t="s">
        <v>279</v>
      </c>
      <c r="C109" s="23" t="s">
        <v>280</v>
      </c>
      <c r="D109" s="18" t="s">
        <v>52</v>
      </c>
      <c r="E109" s="24" t="s">
        <v>281</v>
      </c>
      <c r="F109" s="25" t="s">
        <v>153</v>
      </c>
      <c r="G109" s="26">
        <v>31.95</v>
      </c>
      <c r="H109" s="27"/>
      <c r="I109" s="27">
        <f>ROUND(ROUND(H109,2)*ROUND(G109,3),2)</f>
        <v>0</v>
      </c>
      <c r="J109" s="25" t="s">
        <v>55</v>
      </c>
      <c r="O109">
        <f>(I109*21)/100</f>
        <v>0</v>
      </c>
      <c r="P109" t="s">
        <v>26</v>
      </c>
    </row>
    <row r="110" spans="1:18" ht="25.5" x14ac:dyDescent="0.2">
      <c r="A110" s="28" t="s">
        <v>56</v>
      </c>
      <c r="E110" s="29" t="s">
        <v>282</v>
      </c>
    </row>
    <row r="111" spans="1:18" x14ac:dyDescent="0.2">
      <c r="A111" s="30" t="s">
        <v>58</v>
      </c>
      <c r="E111" s="31" t="s">
        <v>224</v>
      </c>
    </row>
    <row r="112" spans="1:18" ht="38.25" x14ac:dyDescent="0.2">
      <c r="A112" t="s">
        <v>59</v>
      </c>
      <c r="E112" s="29" t="s">
        <v>283</v>
      </c>
    </row>
    <row r="113" spans="1:18" x14ac:dyDescent="0.2">
      <c r="A113" s="18" t="s">
        <v>50</v>
      </c>
      <c r="B113" s="23" t="s">
        <v>284</v>
      </c>
      <c r="C113" s="23" t="s">
        <v>285</v>
      </c>
      <c r="D113" s="18" t="s">
        <v>52</v>
      </c>
      <c r="E113" s="24" t="s">
        <v>286</v>
      </c>
      <c r="F113" s="25" t="s">
        <v>178</v>
      </c>
      <c r="G113" s="26">
        <v>15.576000000000001</v>
      </c>
      <c r="H113" s="27"/>
      <c r="I113" s="27">
        <f>ROUND(ROUND(H113,2)*ROUND(G113,3),2)</f>
        <v>0</v>
      </c>
      <c r="J113" s="25" t="s">
        <v>55</v>
      </c>
      <c r="O113">
        <f>(I113*21)/100</f>
        <v>0</v>
      </c>
      <c r="P113" t="s">
        <v>26</v>
      </c>
    </row>
    <row r="114" spans="1:18" x14ac:dyDescent="0.2">
      <c r="A114" s="28" t="s">
        <v>56</v>
      </c>
      <c r="E114" s="29" t="s">
        <v>287</v>
      </c>
    </row>
    <row r="115" spans="1:18" x14ac:dyDescent="0.2">
      <c r="A115" s="30" t="s">
        <v>58</v>
      </c>
      <c r="E115" s="31" t="s">
        <v>288</v>
      </c>
    </row>
    <row r="116" spans="1:18" ht="140.25" x14ac:dyDescent="0.2">
      <c r="A116" t="s">
        <v>59</v>
      </c>
      <c r="E116" s="29" t="s">
        <v>289</v>
      </c>
    </row>
    <row r="117" spans="1:18" x14ac:dyDescent="0.2">
      <c r="A117" s="18" t="s">
        <v>50</v>
      </c>
      <c r="B117" s="23" t="s">
        <v>290</v>
      </c>
      <c r="C117" s="23" t="s">
        <v>291</v>
      </c>
      <c r="D117" s="18" t="s">
        <v>52</v>
      </c>
      <c r="E117" s="24" t="s">
        <v>292</v>
      </c>
      <c r="F117" s="25" t="s">
        <v>178</v>
      </c>
      <c r="G117" s="26">
        <v>15.576000000000001</v>
      </c>
      <c r="H117" s="27"/>
      <c r="I117" s="27">
        <f>ROUND(ROUND(H117,2)*ROUND(G117,3),2)</f>
        <v>0</v>
      </c>
      <c r="J117" s="25" t="s">
        <v>55</v>
      </c>
      <c r="O117">
        <f>(I117*21)/100</f>
        <v>0</v>
      </c>
      <c r="P117" t="s">
        <v>26</v>
      </c>
    </row>
    <row r="118" spans="1:18" x14ac:dyDescent="0.2">
      <c r="A118" s="28" t="s">
        <v>56</v>
      </c>
      <c r="E118" s="29" t="s">
        <v>293</v>
      </c>
    </row>
    <row r="119" spans="1:18" x14ac:dyDescent="0.2">
      <c r="A119" s="30" t="s">
        <v>58</v>
      </c>
      <c r="E119" s="31" t="s">
        <v>288</v>
      </c>
    </row>
    <row r="120" spans="1:18" ht="140.25" x14ac:dyDescent="0.2">
      <c r="A120" t="s">
        <v>59</v>
      </c>
      <c r="E120" s="29" t="s">
        <v>289</v>
      </c>
    </row>
    <row r="121" spans="1:18" x14ac:dyDescent="0.2">
      <c r="A121" s="18" t="s">
        <v>50</v>
      </c>
      <c r="B121" s="23" t="s">
        <v>294</v>
      </c>
      <c r="C121" s="23" t="s">
        <v>295</v>
      </c>
      <c r="D121" s="18" t="s">
        <v>52</v>
      </c>
      <c r="E121" s="24" t="s">
        <v>296</v>
      </c>
      <c r="F121" s="25" t="s">
        <v>153</v>
      </c>
      <c r="G121" s="26">
        <v>37.409999999999997</v>
      </c>
      <c r="H121" s="27"/>
      <c r="I121" s="27">
        <f>ROUND(ROUND(H121,2)*ROUND(G121,3),2)</f>
        <v>0</v>
      </c>
      <c r="J121" s="25" t="s">
        <v>55</v>
      </c>
      <c r="O121">
        <f>(I121*21)/100</f>
        <v>0</v>
      </c>
      <c r="P121" t="s">
        <v>26</v>
      </c>
    </row>
    <row r="122" spans="1:18" ht="25.5" x14ac:dyDescent="0.2">
      <c r="A122" s="28" t="s">
        <v>56</v>
      </c>
      <c r="E122" s="29" t="s">
        <v>297</v>
      </c>
    </row>
    <row r="123" spans="1:18" x14ac:dyDescent="0.2">
      <c r="A123" s="30" t="s">
        <v>58</v>
      </c>
      <c r="E123" s="31" t="s">
        <v>298</v>
      </c>
    </row>
    <row r="124" spans="1:18" ht="153" x14ac:dyDescent="0.2">
      <c r="A124" t="s">
        <v>59</v>
      </c>
      <c r="E124" s="29" t="s">
        <v>299</v>
      </c>
    </row>
    <row r="125" spans="1:18" ht="12.75" customHeight="1" x14ac:dyDescent="0.2">
      <c r="A125" s="5" t="s">
        <v>47</v>
      </c>
      <c r="B125" s="5"/>
      <c r="C125" s="32" t="s">
        <v>42</v>
      </c>
      <c r="D125" s="5"/>
      <c r="E125" s="21" t="s">
        <v>141</v>
      </c>
      <c r="F125" s="5"/>
      <c r="G125" s="5"/>
      <c r="H125" s="5"/>
      <c r="I125" s="33">
        <f>0+Q125</f>
        <v>0</v>
      </c>
      <c r="J125" s="5"/>
      <c r="O125">
        <f>0+R125</f>
        <v>0</v>
      </c>
      <c r="Q125">
        <f>0+I126+I130+I134</f>
        <v>0</v>
      </c>
      <c r="R125">
        <f>0+O126+O130+O134</f>
        <v>0</v>
      </c>
    </row>
    <row r="126" spans="1:18" x14ac:dyDescent="0.2">
      <c r="A126" s="18" t="s">
        <v>50</v>
      </c>
      <c r="B126" s="23" t="s">
        <v>300</v>
      </c>
      <c r="C126" s="23" t="s">
        <v>301</v>
      </c>
      <c r="D126" s="18" t="s">
        <v>52</v>
      </c>
      <c r="E126" s="24" t="s">
        <v>302</v>
      </c>
      <c r="F126" s="25" t="s">
        <v>144</v>
      </c>
      <c r="G126" s="26">
        <v>12</v>
      </c>
      <c r="H126" s="27"/>
      <c r="I126" s="27">
        <f>ROUND(ROUND(H126,2)*ROUND(G126,3),2)</f>
        <v>0</v>
      </c>
      <c r="J126" s="25" t="s">
        <v>55</v>
      </c>
      <c r="O126">
        <f>(I126*21)/100</f>
        <v>0</v>
      </c>
      <c r="P126" t="s">
        <v>26</v>
      </c>
    </row>
    <row r="127" spans="1:18" ht="25.5" x14ac:dyDescent="0.2">
      <c r="A127" s="28" t="s">
        <v>56</v>
      </c>
      <c r="E127" s="29" t="s">
        <v>303</v>
      </c>
    </row>
    <row r="128" spans="1:18" x14ac:dyDescent="0.2">
      <c r="A128" s="30" t="s">
        <v>58</v>
      </c>
      <c r="E128" s="31" t="s">
        <v>304</v>
      </c>
    </row>
    <row r="129" spans="1:16" ht="63.75" x14ac:dyDescent="0.2">
      <c r="A129" t="s">
        <v>59</v>
      </c>
      <c r="E129" s="29" t="s">
        <v>305</v>
      </c>
    </row>
    <row r="130" spans="1:16" x14ac:dyDescent="0.2">
      <c r="A130" s="18" t="s">
        <v>50</v>
      </c>
      <c r="B130" s="23" t="s">
        <v>306</v>
      </c>
      <c r="C130" s="23" t="s">
        <v>307</v>
      </c>
      <c r="D130" s="18" t="s">
        <v>52</v>
      </c>
      <c r="E130" s="24" t="s">
        <v>308</v>
      </c>
      <c r="F130" s="25" t="s">
        <v>144</v>
      </c>
      <c r="G130" s="26">
        <v>12</v>
      </c>
      <c r="H130" s="27"/>
      <c r="I130" s="27">
        <f>ROUND(ROUND(H130,2)*ROUND(G130,3),2)</f>
        <v>0</v>
      </c>
      <c r="J130" s="25" t="s">
        <v>55</v>
      </c>
      <c r="O130">
        <f>(I130*21)/100</f>
        <v>0</v>
      </c>
      <c r="P130" t="s">
        <v>26</v>
      </c>
    </row>
    <row r="131" spans="1:16" ht="25.5" x14ac:dyDescent="0.2">
      <c r="A131" s="28" t="s">
        <v>56</v>
      </c>
      <c r="E131" s="29" t="s">
        <v>309</v>
      </c>
    </row>
    <row r="132" spans="1:16" x14ac:dyDescent="0.2">
      <c r="A132" s="30" t="s">
        <v>58</v>
      </c>
      <c r="E132" s="31" t="s">
        <v>304</v>
      </c>
    </row>
    <row r="133" spans="1:16" ht="38.25" x14ac:dyDescent="0.2">
      <c r="A133" t="s">
        <v>59</v>
      </c>
      <c r="E133" s="29" t="s">
        <v>147</v>
      </c>
    </row>
    <row r="134" spans="1:16" x14ac:dyDescent="0.2">
      <c r="A134" s="18" t="s">
        <v>50</v>
      </c>
      <c r="B134" s="23" t="s">
        <v>310</v>
      </c>
      <c r="C134" s="23" t="s">
        <v>311</v>
      </c>
      <c r="D134" s="18" t="s">
        <v>52</v>
      </c>
      <c r="E134" s="24" t="s">
        <v>312</v>
      </c>
      <c r="F134" s="25" t="s">
        <v>94</v>
      </c>
      <c r="G134" s="26">
        <v>12</v>
      </c>
      <c r="H134" s="27"/>
      <c r="I134" s="27">
        <f>ROUND(ROUND(H134,2)*ROUND(G134,3),2)</f>
        <v>0</v>
      </c>
      <c r="J134" s="25" t="s">
        <v>55</v>
      </c>
      <c r="O134">
        <f>(I134*21)/100</f>
        <v>0</v>
      </c>
      <c r="P134" t="s">
        <v>26</v>
      </c>
    </row>
    <row r="135" spans="1:16" ht="25.5" x14ac:dyDescent="0.2">
      <c r="A135" s="28" t="s">
        <v>56</v>
      </c>
      <c r="E135" s="29" t="s">
        <v>313</v>
      </c>
    </row>
    <row r="136" spans="1:16" x14ac:dyDescent="0.2">
      <c r="A136" s="30" t="s">
        <v>58</v>
      </c>
      <c r="E136" s="31" t="s">
        <v>52</v>
      </c>
    </row>
    <row r="137" spans="1:16" ht="51" x14ac:dyDescent="0.2">
      <c r="A137" t="s">
        <v>59</v>
      </c>
      <c r="E137" s="29" t="s">
        <v>314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489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0+O9+O22+O179+O244+O281+O306+O351+O376+O385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27</v>
      </c>
      <c r="I3" s="34">
        <f>0+I9+I22+I179+I244+I281+I306+I351+I376+I385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40" t="s">
        <v>315</v>
      </c>
      <c r="D4" s="36"/>
      <c r="E4" s="12" t="s">
        <v>316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1" t="s">
        <v>27</v>
      </c>
      <c r="D5" s="42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9" t="s">
        <v>29</v>
      </c>
      <c r="B6" s="39" t="s">
        <v>31</v>
      </c>
      <c r="C6" s="39" t="s">
        <v>32</v>
      </c>
      <c r="D6" s="39" t="s">
        <v>33</v>
      </c>
      <c r="E6" s="39" t="s">
        <v>34</v>
      </c>
      <c r="F6" s="39" t="s">
        <v>36</v>
      </c>
      <c r="G6" s="39" t="s">
        <v>38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30</v>
      </c>
      <c r="D9" s="19"/>
      <c r="E9" s="21" t="s">
        <v>132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18" t="s">
        <v>50</v>
      </c>
      <c r="B10" s="23" t="s">
        <v>27</v>
      </c>
      <c r="C10" s="23" t="s">
        <v>133</v>
      </c>
      <c r="D10" s="18" t="s">
        <v>72</v>
      </c>
      <c r="E10" s="24" t="s">
        <v>134</v>
      </c>
      <c r="F10" s="25" t="s">
        <v>135</v>
      </c>
      <c r="G10" s="26">
        <v>1196.7929999999999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x14ac:dyDescent="0.2">
      <c r="A11" s="28" t="s">
        <v>56</v>
      </c>
      <c r="E11" s="29" t="s">
        <v>185</v>
      </c>
    </row>
    <row r="12" spans="1:18" ht="63.75" x14ac:dyDescent="0.2">
      <c r="A12" s="30" t="s">
        <v>58</v>
      </c>
      <c r="E12" s="31" t="s">
        <v>317</v>
      </c>
    </row>
    <row r="13" spans="1:18" ht="25.5" x14ac:dyDescent="0.2">
      <c r="A13" t="s">
        <v>59</v>
      </c>
      <c r="E13" s="29" t="s">
        <v>138</v>
      </c>
    </row>
    <row r="14" spans="1:18" x14ac:dyDescent="0.2">
      <c r="A14" s="18" t="s">
        <v>50</v>
      </c>
      <c r="B14" s="23" t="s">
        <v>26</v>
      </c>
      <c r="C14" s="23" t="s">
        <v>133</v>
      </c>
      <c r="D14" s="18" t="s">
        <v>76</v>
      </c>
      <c r="E14" s="24" t="s">
        <v>134</v>
      </c>
      <c r="F14" s="25" t="s">
        <v>135</v>
      </c>
      <c r="G14" s="26">
        <v>136.96199999999999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26</v>
      </c>
    </row>
    <row r="15" spans="1:18" x14ac:dyDescent="0.2">
      <c r="A15" s="28" t="s">
        <v>56</v>
      </c>
      <c r="E15" s="29" t="s">
        <v>318</v>
      </c>
    </row>
    <row r="16" spans="1:18" ht="63.75" x14ac:dyDescent="0.2">
      <c r="A16" s="30" t="s">
        <v>58</v>
      </c>
      <c r="E16" s="31" t="s">
        <v>319</v>
      </c>
    </row>
    <row r="17" spans="1:18" ht="25.5" x14ac:dyDescent="0.2">
      <c r="A17" t="s">
        <v>59</v>
      </c>
      <c r="E17" s="29" t="s">
        <v>138</v>
      </c>
    </row>
    <row r="18" spans="1:18" x14ac:dyDescent="0.2">
      <c r="A18" s="18" t="s">
        <v>50</v>
      </c>
      <c r="B18" s="23" t="s">
        <v>25</v>
      </c>
      <c r="C18" s="23" t="s">
        <v>197</v>
      </c>
      <c r="D18" s="18" t="s">
        <v>52</v>
      </c>
      <c r="E18" s="24" t="s">
        <v>198</v>
      </c>
      <c r="F18" s="25" t="s">
        <v>54</v>
      </c>
      <c r="G18" s="26">
        <v>1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26</v>
      </c>
    </row>
    <row r="19" spans="1:18" ht="38.25" x14ac:dyDescent="0.2">
      <c r="A19" s="28" t="s">
        <v>56</v>
      </c>
      <c r="E19" s="29" t="s">
        <v>320</v>
      </c>
    </row>
    <row r="20" spans="1:18" x14ac:dyDescent="0.2">
      <c r="A20" s="30" t="s">
        <v>58</v>
      </c>
      <c r="E20" s="31" t="s">
        <v>52</v>
      </c>
    </row>
    <row r="21" spans="1:18" x14ac:dyDescent="0.2">
      <c r="A21" t="s">
        <v>59</v>
      </c>
      <c r="E21" s="29" t="s">
        <v>193</v>
      </c>
    </row>
    <row r="22" spans="1:18" ht="12.75" customHeight="1" x14ac:dyDescent="0.2">
      <c r="A22" s="5" t="s">
        <v>47</v>
      </c>
      <c r="B22" s="5"/>
      <c r="C22" s="32" t="s">
        <v>27</v>
      </c>
      <c r="D22" s="5"/>
      <c r="E22" s="21" t="s">
        <v>200</v>
      </c>
      <c r="F22" s="5"/>
      <c r="G22" s="5"/>
      <c r="H22" s="5"/>
      <c r="I22" s="33">
        <f>0+Q22</f>
        <v>0</v>
      </c>
      <c r="J22" s="5"/>
      <c r="O22">
        <f>0+R22</f>
        <v>0</v>
      </c>
      <c r="Q22">
        <f>0+I23+I27+I31+I35+I39+I43+I47+I51+I55+I59+I63+I67+I71+I75+I79+I83+I87+I91+I95+I99+I103+I107+I111+I115+I119+I123+I127+I131+I135+I139+I143+I147+I151+I155+I159+I163+I167+I171+I175</f>
        <v>0</v>
      </c>
      <c r="R22">
        <f>0+O23+O27+O31+O35+O39+O43+O47+O51+O55+O59+O63+O67+O71+O75+O79+O83+O87+O91+O95+O99+O103+O107+O111+O115+O119+O123+O127+O131+O135+O139+O143+O147+O151+O155+O159+O163+O167+O171+O175</f>
        <v>0</v>
      </c>
    </row>
    <row r="23" spans="1:18" x14ac:dyDescent="0.2">
      <c r="A23" s="18" t="s">
        <v>50</v>
      </c>
      <c r="B23" s="23" t="s">
        <v>35</v>
      </c>
      <c r="C23" s="23" t="s">
        <v>321</v>
      </c>
      <c r="D23" s="18" t="s">
        <v>52</v>
      </c>
      <c r="E23" s="24" t="s">
        <v>322</v>
      </c>
      <c r="F23" s="25" t="s">
        <v>178</v>
      </c>
      <c r="G23" s="26">
        <v>162</v>
      </c>
      <c r="H23" s="27"/>
      <c r="I23" s="27">
        <f>ROUND(ROUND(H23,2)*ROUND(G23,3),2)</f>
        <v>0</v>
      </c>
      <c r="J23" s="25" t="s">
        <v>55</v>
      </c>
      <c r="O23">
        <f>(I23*21)/100</f>
        <v>0</v>
      </c>
      <c r="P23" t="s">
        <v>26</v>
      </c>
    </row>
    <row r="24" spans="1:18" x14ac:dyDescent="0.2">
      <c r="A24" s="28" t="s">
        <v>56</v>
      </c>
      <c r="E24" s="29" t="s">
        <v>323</v>
      </c>
    </row>
    <row r="25" spans="1:18" x14ac:dyDescent="0.2">
      <c r="A25" s="30" t="s">
        <v>58</v>
      </c>
      <c r="E25" s="31" t="s">
        <v>52</v>
      </c>
    </row>
    <row r="26" spans="1:18" ht="38.25" x14ac:dyDescent="0.2">
      <c r="A26" t="s">
        <v>59</v>
      </c>
      <c r="E26" s="29" t="s">
        <v>324</v>
      </c>
    </row>
    <row r="27" spans="1:18" x14ac:dyDescent="0.2">
      <c r="A27" s="18" t="s">
        <v>50</v>
      </c>
      <c r="B27" s="23" t="s">
        <v>37</v>
      </c>
      <c r="C27" s="23" t="s">
        <v>325</v>
      </c>
      <c r="D27" s="18" t="s">
        <v>52</v>
      </c>
      <c r="E27" s="24" t="s">
        <v>326</v>
      </c>
      <c r="F27" s="25" t="s">
        <v>94</v>
      </c>
      <c r="G27" s="26">
        <v>16</v>
      </c>
      <c r="H27" s="27"/>
      <c r="I27" s="27">
        <f>ROUND(ROUND(H27,2)*ROUND(G27,3),2)</f>
        <v>0</v>
      </c>
      <c r="J27" s="25" t="s">
        <v>55</v>
      </c>
      <c r="O27">
        <f>(I27*21)/100</f>
        <v>0</v>
      </c>
      <c r="P27" t="s">
        <v>26</v>
      </c>
    </row>
    <row r="28" spans="1:18" ht="38.25" x14ac:dyDescent="0.2">
      <c r="A28" s="28" t="s">
        <v>56</v>
      </c>
      <c r="E28" s="29" t="s">
        <v>327</v>
      </c>
    </row>
    <row r="29" spans="1:18" x14ac:dyDescent="0.2">
      <c r="A29" s="30" t="s">
        <v>58</v>
      </c>
      <c r="E29" s="31" t="s">
        <v>52</v>
      </c>
    </row>
    <row r="30" spans="1:18" ht="153" x14ac:dyDescent="0.2">
      <c r="A30" t="s">
        <v>59</v>
      </c>
      <c r="E30" s="29" t="s">
        <v>328</v>
      </c>
    </row>
    <row r="31" spans="1:18" ht="25.5" x14ac:dyDescent="0.2">
      <c r="A31" s="18" t="s">
        <v>50</v>
      </c>
      <c r="B31" s="23" t="s">
        <v>39</v>
      </c>
      <c r="C31" s="23" t="s">
        <v>329</v>
      </c>
      <c r="D31" s="18" t="s">
        <v>52</v>
      </c>
      <c r="E31" s="24" t="s">
        <v>330</v>
      </c>
      <c r="F31" s="25" t="s">
        <v>153</v>
      </c>
      <c r="G31" s="26">
        <v>130.876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26</v>
      </c>
    </row>
    <row r="32" spans="1:18" ht="51" x14ac:dyDescent="0.2">
      <c r="A32" s="28" t="s">
        <v>56</v>
      </c>
      <c r="E32" s="29" t="s">
        <v>331</v>
      </c>
    </row>
    <row r="33" spans="1:16" x14ac:dyDescent="0.2">
      <c r="A33" s="30" t="s">
        <v>58</v>
      </c>
      <c r="E33" s="31" t="s">
        <v>332</v>
      </c>
    </row>
    <row r="34" spans="1:16" ht="63.75" x14ac:dyDescent="0.2">
      <c r="A34" t="s">
        <v>59</v>
      </c>
      <c r="E34" s="29" t="s">
        <v>333</v>
      </c>
    </row>
    <row r="35" spans="1:16" ht="25.5" x14ac:dyDescent="0.2">
      <c r="A35" s="18" t="s">
        <v>50</v>
      </c>
      <c r="B35" s="23" t="s">
        <v>82</v>
      </c>
      <c r="C35" s="23" t="s">
        <v>334</v>
      </c>
      <c r="D35" s="18" t="s">
        <v>52</v>
      </c>
      <c r="E35" s="24" t="s">
        <v>335</v>
      </c>
      <c r="F35" s="25" t="s">
        <v>153</v>
      </c>
      <c r="G35" s="26">
        <v>14.952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26</v>
      </c>
    </row>
    <row r="36" spans="1:16" ht="38.25" x14ac:dyDescent="0.2">
      <c r="A36" s="28" t="s">
        <v>56</v>
      </c>
      <c r="E36" s="29" t="s">
        <v>336</v>
      </c>
    </row>
    <row r="37" spans="1:16" x14ac:dyDescent="0.2">
      <c r="A37" s="30" t="s">
        <v>58</v>
      </c>
      <c r="E37" s="31" t="s">
        <v>337</v>
      </c>
    </row>
    <row r="38" spans="1:16" ht="63.75" x14ac:dyDescent="0.2">
      <c r="A38" t="s">
        <v>59</v>
      </c>
      <c r="E38" s="29" t="s">
        <v>205</v>
      </c>
    </row>
    <row r="39" spans="1:16" ht="25.5" x14ac:dyDescent="0.2">
      <c r="A39" s="18" t="s">
        <v>50</v>
      </c>
      <c r="B39" s="23" t="s">
        <v>88</v>
      </c>
      <c r="C39" s="23" t="s">
        <v>338</v>
      </c>
      <c r="D39" s="18" t="s">
        <v>52</v>
      </c>
      <c r="E39" s="24" t="s">
        <v>339</v>
      </c>
      <c r="F39" s="25" t="s">
        <v>167</v>
      </c>
      <c r="G39" s="26">
        <v>897.12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26</v>
      </c>
    </row>
    <row r="40" spans="1:16" x14ac:dyDescent="0.2">
      <c r="A40" s="28" t="s">
        <v>56</v>
      </c>
      <c r="E40" s="29" t="s">
        <v>340</v>
      </c>
    </row>
    <row r="41" spans="1:16" x14ac:dyDescent="0.2">
      <c r="A41" s="30" t="s">
        <v>58</v>
      </c>
      <c r="E41" s="31" t="s">
        <v>341</v>
      </c>
    </row>
    <row r="42" spans="1:16" ht="25.5" x14ac:dyDescent="0.2">
      <c r="A42" t="s">
        <v>59</v>
      </c>
      <c r="E42" s="29" t="s">
        <v>170</v>
      </c>
    </row>
    <row r="43" spans="1:16" ht="25.5" x14ac:dyDescent="0.2">
      <c r="A43" s="18" t="s">
        <v>50</v>
      </c>
      <c r="B43" s="23" t="s">
        <v>42</v>
      </c>
      <c r="C43" s="23" t="s">
        <v>342</v>
      </c>
      <c r="D43" s="18" t="s">
        <v>52</v>
      </c>
      <c r="E43" s="24" t="s">
        <v>343</v>
      </c>
      <c r="F43" s="25" t="s">
        <v>153</v>
      </c>
      <c r="G43" s="26">
        <v>53.529000000000003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26</v>
      </c>
    </row>
    <row r="44" spans="1:16" ht="25.5" x14ac:dyDescent="0.2">
      <c r="A44" s="28" t="s">
        <v>56</v>
      </c>
      <c r="E44" s="29" t="s">
        <v>344</v>
      </c>
    </row>
    <row r="45" spans="1:16" x14ac:dyDescent="0.2">
      <c r="A45" s="30" t="s">
        <v>58</v>
      </c>
      <c r="E45" s="31" t="s">
        <v>345</v>
      </c>
    </row>
    <row r="46" spans="1:16" ht="63.75" x14ac:dyDescent="0.2">
      <c r="A46" t="s">
        <v>59</v>
      </c>
      <c r="E46" s="29" t="s">
        <v>205</v>
      </c>
    </row>
    <row r="47" spans="1:16" ht="25.5" x14ac:dyDescent="0.2">
      <c r="A47" s="18" t="s">
        <v>50</v>
      </c>
      <c r="B47" s="23" t="s">
        <v>44</v>
      </c>
      <c r="C47" s="23" t="s">
        <v>346</v>
      </c>
      <c r="D47" s="18" t="s">
        <v>52</v>
      </c>
      <c r="E47" s="24" t="s">
        <v>347</v>
      </c>
      <c r="F47" s="25" t="s">
        <v>167</v>
      </c>
      <c r="G47" s="26">
        <v>3211.7460000000001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26</v>
      </c>
    </row>
    <row r="48" spans="1:16" x14ac:dyDescent="0.2">
      <c r="A48" s="28" t="s">
        <v>56</v>
      </c>
      <c r="E48" s="29" t="s">
        <v>348</v>
      </c>
    </row>
    <row r="49" spans="1:16" x14ac:dyDescent="0.2">
      <c r="A49" s="30" t="s">
        <v>58</v>
      </c>
      <c r="E49" s="31" t="s">
        <v>349</v>
      </c>
    </row>
    <row r="50" spans="1:16" ht="25.5" x14ac:dyDescent="0.2">
      <c r="A50" t="s">
        <v>59</v>
      </c>
      <c r="E50" s="29" t="s">
        <v>170</v>
      </c>
    </row>
    <row r="51" spans="1:16" x14ac:dyDescent="0.2">
      <c r="A51" s="18" t="s">
        <v>50</v>
      </c>
      <c r="B51" s="23" t="s">
        <v>46</v>
      </c>
      <c r="C51" s="23" t="s">
        <v>350</v>
      </c>
      <c r="D51" s="18" t="s">
        <v>52</v>
      </c>
      <c r="E51" s="24" t="s">
        <v>351</v>
      </c>
      <c r="F51" s="25" t="s">
        <v>153</v>
      </c>
      <c r="G51" s="26">
        <v>17.852</v>
      </c>
      <c r="H51" s="27"/>
      <c r="I51" s="27">
        <f>ROUND(ROUND(H51,2)*ROUND(G51,3),2)</f>
        <v>0</v>
      </c>
      <c r="J51" s="25" t="s">
        <v>55</v>
      </c>
      <c r="O51">
        <f>(I51*21)/100</f>
        <v>0</v>
      </c>
      <c r="P51" t="s">
        <v>26</v>
      </c>
    </row>
    <row r="52" spans="1:16" ht="25.5" x14ac:dyDescent="0.2">
      <c r="A52" s="28" t="s">
        <v>56</v>
      </c>
      <c r="E52" s="29" t="s">
        <v>352</v>
      </c>
    </row>
    <row r="53" spans="1:16" x14ac:dyDescent="0.2">
      <c r="A53" s="30" t="s">
        <v>58</v>
      </c>
      <c r="E53" s="31" t="s">
        <v>52</v>
      </c>
    </row>
    <row r="54" spans="1:16" ht="63.75" x14ac:dyDescent="0.2">
      <c r="A54" t="s">
        <v>59</v>
      </c>
      <c r="E54" s="29" t="s">
        <v>333</v>
      </c>
    </row>
    <row r="55" spans="1:16" x14ac:dyDescent="0.2">
      <c r="A55" s="18" t="s">
        <v>50</v>
      </c>
      <c r="B55" s="23" t="s">
        <v>102</v>
      </c>
      <c r="C55" s="23" t="s">
        <v>353</v>
      </c>
      <c r="D55" s="18" t="s">
        <v>52</v>
      </c>
      <c r="E55" s="24" t="s">
        <v>354</v>
      </c>
      <c r="F55" s="25" t="s">
        <v>153</v>
      </c>
      <c r="G55" s="26">
        <v>36.716999999999999</v>
      </c>
      <c r="H55" s="27"/>
      <c r="I55" s="27">
        <f>ROUND(ROUND(H55,2)*ROUND(G55,3),2)</f>
        <v>0</v>
      </c>
      <c r="J55" s="25" t="s">
        <v>55</v>
      </c>
      <c r="O55">
        <f>(I55*21)/100</f>
        <v>0</v>
      </c>
      <c r="P55" t="s">
        <v>26</v>
      </c>
    </row>
    <row r="56" spans="1:16" ht="25.5" x14ac:dyDescent="0.2">
      <c r="A56" s="28" t="s">
        <v>56</v>
      </c>
      <c r="E56" s="29" t="s">
        <v>355</v>
      </c>
    </row>
    <row r="57" spans="1:16" x14ac:dyDescent="0.2">
      <c r="A57" s="30" t="s">
        <v>58</v>
      </c>
      <c r="E57" s="31" t="s">
        <v>356</v>
      </c>
    </row>
    <row r="58" spans="1:16" ht="63.75" x14ac:dyDescent="0.2">
      <c r="A58" t="s">
        <v>59</v>
      </c>
      <c r="E58" s="29" t="s">
        <v>333</v>
      </c>
    </row>
    <row r="59" spans="1:16" x14ac:dyDescent="0.2">
      <c r="A59" s="18" t="s">
        <v>50</v>
      </c>
      <c r="B59" s="23" t="s">
        <v>107</v>
      </c>
      <c r="C59" s="23" t="s">
        <v>357</v>
      </c>
      <c r="D59" s="18" t="s">
        <v>52</v>
      </c>
      <c r="E59" s="24" t="s">
        <v>358</v>
      </c>
      <c r="F59" s="25" t="s">
        <v>54</v>
      </c>
      <c r="G59" s="26">
        <v>1</v>
      </c>
      <c r="H59" s="27"/>
      <c r="I59" s="27">
        <f>ROUND(ROUND(H59,2)*ROUND(G59,3),2)</f>
        <v>0</v>
      </c>
      <c r="J59" s="25" t="s">
        <v>55</v>
      </c>
      <c r="O59">
        <f>(I59*21)/100</f>
        <v>0</v>
      </c>
      <c r="P59" t="s">
        <v>26</v>
      </c>
    </row>
    <row r="60" spans="1:16" x14ac:dyDescent="0.2">
      <c r="A60" s="28" t="s">
        <v>56</v>
      </c>
      <c r="E60" s="29" t="s">
        <v>359</v>
      </c>
    </row>
    <row r="61" spans="1:16" x14ac:dyDescent="0.2">
      <c r="A61" s="30" t="s">
        <v>58</v>
      </c>
      <c r="E61" s="31" t="s">
        <v>52</v>
      </c>
    </row>
    <row r="62" spans="1:16" ht="38.25" x14ac:dyDescent="0.2">
      <c r="A62" t="s">
        <v>59</v>
      </c>
      <c r="E62" s="29" t="s">
        <v>360</v>
      </c>
    </row>
    <row r="63" spans="1:16" x14ac:dyDescent="0.2">
      <c r="A63" s="18" t="s">
        <v>50</v>
      </c>
      <c r="B63" s="23" t="s">
        <v>111</v>
      </c>
      <c r="C63" s="23" t="s">
        <v>210</v>
      </c>
      <c r="D63" s="18" t="s">
        <v>52</v>
      </c>
      <c r="E63" s="24" t="s">
        <v>211</v>
      </c>
      <c r="F63" s="25" t="s">
        <v>153</v>
      </c>
      <c r="G63" s="26">
        <v>104.11499999999999</v>
      </c>
      <c r="H63" s="27"/>
      <c r="I63" s="27">
        <f>ROUND(ROUND(H63,2)*ROUND(G63,3),2)</f>
        <v>0</v>
      </c>
      <c r="J63" s="25" t="s">
        <v>55</v>
      </c>
      <c r="O63">
        <f>(I63*21)/100</f>
        <v>0</v>
      </c>
      <c r="P63" t="s">
        <v>26</v>
      </c>
    </row>
    <row r="64" spans="1:16" x14ac:dyDescent="0.2">
      <c r="A64" s="28" t="s">
        <v>56</v>
      </c>
      <c r="E64" s="29" t="s">
        <v>361</v>
      </c>
    </row>
    <row r="65" spans="1:16" x14ac:dyDescent="0.2">
      <c r="A65" s="30" t="s">
        <v>58</v>
      </c>
      <c r="E65" s="31" t="s">
        <v>362</v>
      </c>
    </row>
    <row r="66" spans="1:16" ht="25.5" x14ac:dyDescent="0.2">
      <c r="A66" t="s">
        <v>59</v>
      </c>
      <c r="E66" s="29" t="s">
        <v>363</v>
      </c>
    </row>
    <row r="67" spans="1:16" x14ac:dyDescent="0.2">
      <c r="A67" s="18" t="s">
        <v>50</v>
      </c>
      <c r="B67" s="23" t="s">
        <v>116</v>
      </c>
      <c r="C67" s="23" t="s">
        <v>364</v>
      </c>
      <c r="D67" s="18" t="s">
        <v>52</v>
      </c>
      <c r="E67" s="24" t="s">
        <v>365</v>
      </c>
      <c r="F67" s="25" t="s">
        <v>153</v>
      </c>
      <c r="G67" s="26">
        <v>232.60599999999999</v>
      </c>
      <c r="H67" s="27"/>
      <c r="I67" s="27">
        <f>ROUND(ROUND(H67,2)*ROUND(G67,3),2)</f>
        <v>0</v>
      </c>
      <c r="J67" s="25" t="s">
        <v>55</v>
      </c>
      <c r="O67">
        <f>(I67*21)/100</f>
        <v>0</v>
      </c>
      <c r="P67" t="s">
        <v>26</v>
      </c>
    </row>
    <row r="68" spans="1:16" x14ac:dyDescent="0.2">
      <c r="A68" s="28" t="s">
        <v>56</v>
      </c>
      <c r="E68" s="29" t="s">
        <v>366</v>
      </c>
    </row>
    <row r="69" spans="1:16" x14ac:dyDescent="0.2">
      <c r="A69" s="30" t="s">
        <v>58</v>
      </c>
      <c r="E69" s="31" t="s">
        <v>367</v>
      </c>
    </row>
    <row r="70" spans="1:16" ht="369.75" x14ac:dyDescent="0.2">
      <c r="A70" t="s">
        <v>59</v>
      </c>
      <c r="E70" s="29" t="s">
        <v>368</v>
      </c>
    </row>
    <row r="71" spans="1:16" x14ac:dyDescent="0.2">
      <c r="A71" s="18" t="s">
        <v>50</v>
      </c>
      <c r="B71" s="23" t="s">
        <v>121</v>
      </c>
      <c r="C71" s="23" t="s">
        <v>369</v>
      </c>
      <c r="D71" s="18" t="s">
        <v>72</v>
      </c>
      <c r="E71" s="24" t="s">
        <v>370</v>
      </c>
      <c r="F71" s="25" t="s">
        <v>153</v>
      </c>
      <c r="G71" s="26">
        <v>36.040999999999997</v>
      </c>
      <c r="H71" s="27"/>
      <c r="I71" s="27">
        <f>ROUND(ROUND(H71,2)*ROUND(G71,3),2)</f>
        <v>0</v>
      </c>
      <c r="J71" s="25" t="s">
        <v>55</v>
      </c>
      <c r="O71">
        <f>(I71*21)/100</f>
        <v>0</v>
      </c>
      <c r="P71" t="s">
        <v>26</v>
      </c>
    </row>
    <row r="72" spans="1:16" ht="51" x14ac:dyDescent="0.2">
      <c r="A72" s="28" t="s">
        <v>56</v>
      </c>
      <c r="E72" s="29" t="s">
        <v>371</v>
      </c>
    </row>
    <row r="73" spans="1:16" x14ac:dyDescent="0.2">
      <c r="A73" s="30" t="s">
        <v>58</v>
      </c>
      <c r="E73" s="31" t="s">
        <v>372</v>
      </c>
    </row>
    <row r="74" spans="1:16" ht="369.75" x14ac:dyDescent="0.2">
      <c r="A74" t="s">
        <v>59</v>
      </c>
      <c r="E74" s="29" t="s">
        <v>368</v>
      </c>
    </row>
    <row r="75" spans="1:16" x14ac:dyDescent="0.2">
      <c r="A75" s="18" t="s">
        <v>50</v>
      </c>
      <c r="B75" s="23" t="s">
        <v>125</v>
      </c>
      <c r="C75" s="23" t="s">
        <v>369</v>
      </c>
      <c r="D75" s="18" t="s">
        <v>76</v>
      </c>
      <c r="E75" s="24" t="s">
        <v>370</v>
      </c>
      <c r="F75" s="25" t="s">
        <v>153</v>
      </c>
      <c r="G75" s="26">
        <v>52.82</v>
      </c>
      <c r="H75" s="27"/>
      <c r="I75" s="27">
        <f>ROUND(ROUND(H75,2)*ROUND(G75,3),2)</f>
        <v>0</v>
      </c>
      <c r="J75" s="25" t="s">
        <v>55</v>
      </c>
      <c r="O75">
        <f>(I75*21)/100</f>
        <v>0</v>
      </c>
      <c r="P75" t="s">
        <v>26</v>
      </c>
    </row>
    <row r="76" spans="1:16" ht="25.5" x14ac:dyDescent="0.2">
      <c r="A76" s="28" t="s">
        <v>56</v>
      </c>
      <c r="E76" s="29" t="s">
        <v>373</v>
      </c>
    </row>
    <row r="77" spans="1:16" x14ac:dyDescent="0.2">
      <c r="A77" s="30" t="s">
        <v>58</v>
      </c>
      <c r="E77" s="31" t="s">
        <v>52</v>
      </c>
    </row>
    <row r="78" spans="1:16" ht="369.75" x14ac:dyDescent="0.2">
      <c r="A78" t="s">
        <v>59</v>
      </c>
      <c r="E78" s="29" t="s">
        <v>368</v>
      </c>
    </row>
    <row r="79" spans="1:16" x14ac:dyDescent="0.2">
      <c r="A79" s="18" t="s">
        <v>50</v>
      </c>
      <c r="B79" s="23" t="s">
        <v>241</v>
      </c>
      <c r="C79" s="23" t="s">
        <v>369</v>
      </c>
      <c r="D79" s="18" t="s">
        <v>222</v>
      </c>
      <c r="E79" s="24" t="s">
        <v>370</v>
      </c>
      <c r="F79" s="25" t="s">
        <v>153</v>
      </c>
      <c r="G79" s="26">
        <v>49.57</v>
      </c>
      <c r="H79" s="27"/>
      <c r="I79" s="27">
        <f>ROUND(ROUND(H79,2)*ROUND(G79,3),2)</f>
        <v>0</v>
      </c>
      <c r="J79" s="25" t="s">
        <v>55</v>
      </c>
      <c r="O79">
        <f>(I79*21)/100</f>
        <v>0</v>
      </c>
      <c r="P79" t="s">
        <v>26</v>
      </c>
    </row>
    <row r="80" spans="1:16" x14ac:dyDescent="0.2">
      <c r="A80" s="28" t="s">
        <v>56</v>
      </c>
      <c r="E80" s="29" t="s">
        <v>374</v>
      </c>
    </row>
    <row r="81" spans="1:16" x14ac:dyDescent="0.2">
      <c r="A81" s="30" t="s">
        <v>58</v>
      </c>
      <c r="E81" s="31" t="s">
        <v>52</v>
      </c>
    </row>
    <row r="82" spans="1:16" ht="369.75" x14ac:dyDescent="0.2">
      <c r="A82" t="s">
        <v>59</v>
      </c>
      <c r="E82" s="29" t="s">
        <v>368</v>
      </c>
    </row>
    <row r="83" spans="1:16" x14ac:dyDescent="0.2">
      <c r="A83" s="18" t="s">
        <v>50</v>
      </c>
      <c r="B83" s="23" t="s">
        <v>246</v>
      </c>
      <c r="C83" s="23" t="s">
        <v>369</v>
      </c>
      <c r="D83" s="18" t="s">
        <v>375</v>
      </c>
      <c r="E83" s="24" t="s">
        <v>370</v>
      </c>
      <c r="F83" s="25" t="s">
        <v>153</v>
      </c>
      <c r="G83" s="26">
        <v>14.1</v>
      </c>
      <c r="H83" s="27"/>
      <c r="I83" s="27">
        <f>ROUND(ROUND(H83,2)*ROUND(G83,3),2)</f>
        <v>0</v>
      </c>
      <c r="J83" s="25" t="s">
        <v>55</v>
      </c>
      <c r="O83">
        <f>(I83*21)/100</f>
        <v>0</v>
      </c>
      <c r="P83" t="s">
        <v>26</v>
      </c>
    </row>
    <row r="84" spans="1:16" ht="25.5" x14ac:dyDescent="0.2">
      <c r="A84" s="28" t="s">
        <v>56</v>
      </c>
      <c r="E84" s="29" t="s">
        <v>376</v>
      </c>
    </row>
    <row r="85" spans="1:16" x14ac:dyDescent="0.2">
      <c r="A85" s="30" t="s">
        <v>58</v>
      </c>
      <c r="E85" s="31" t="s">
        <v>377</v>
      </c>
    </row>
    <row r="86" spans="1:16" ht="369.75" x14ac:dyDescent="0.2">
      <c r="A86" t="s">
        <v>59</v>
      </c>
      <c r="E86" s="29" t="s">
        <v>368</v>
      </c>
    </row>
    <row r="87" spans="1:16" x14ac:dyDescent="0.2">
      <c r="A87" s="18" t="s">
        <v>50</v>
      </c>
      <c r="B87" s="23" t="s">
        <v>252</v>
      </c>
      <c r="C87" s="23" t="s">
        <v>215</v>
      </c>
      <c r="D87" s="18" t="s">
        <v>52</v>
      </c>
      <c r="E87" s="24" t="s">
        <v>216</v>
      </c>
      <c r="F87" s="25" t="s">
        <v>153</v>
      </c>
      <c r="G87" s="26">
        <v>36.040999999999997</v>
      </c>
      <c r="H87" s="27"/>
      <c r="I87" s="27">
        <f>ROUND(ROUND(H87,2)*ROUND(G87,3),2)</f>
        <v>0</v>
      </c>
      <c r="J87" s="25" t="s">
        <v>55</v>
      </c>
      <c r="O87">
        <f>(I87*21)/100</f>
        <v>0</v>
      </c>
      <c r="P87" t="s">
        <v>26</v>
      </c>
    </row>
    <row r="88" spans="1:16" ht="51" x14ac:dyDescent="0.2">
      <c r="A88" s="28" t="s">
        <v>56</v>
      </c>
      <c r="E88" s="29" t="s">
        <v>378</v>
      </c>
    </row>
    <row r="89" spans="1:16" x14ac:dyDescent="0.2">
      <c r="A89" s="30" t="s">
        <v>58</v>
      </c>
      <c r="E89" s="31" t="s">
        <v>372</v>
      </c>
    </row>
    <row r="90" spans="1:16" ht="369.75" x14ac:dyDescent="0.2">
      <c r="A90" t="s">
        <v>59</v>
      </c>
      <c r="E90" s="29" t="s">
        <v>219</v>
      </c>
    </row>
    <row r="91" spans="1:16" x14ac:dyDescent="0.2">
      <c r="A91" s="18" t="s">
        <v>50</v>
      </c>
      <c r="B91" s="23" t="s">
        <v>258</v>
      </c>
      <c r="C91" s="23" t="s">
        <v>225</v>
      </c>
      <c r="D91" s="18" t="s">
        <v>72</v>
      </c>
      <c r="E91" s="24" t="s">
        <v>226</v>
      </c>
      <c r="F91" s="25" t="s">
        <v>227</v>
      </c>
      <c r="G91" s="26">
        <v>864.98400000000004</v>
      </c>
      <c r="H91" s="27"/>
      <c r="I91" s="27">
        <f>ROUND(ROUND(H91,2)*ROUND(G91,3),2)</f>
        <v>0</v>
      </c>
      <c r="J91" s="25" t="s">
        <v>55</v>
      </c>
      <c r="O91">
        <f>(I91*21)/100</f>
        <v>0</v>
      </c>
      <c r="P91" t="s">
        <v>26</v>
      </c>
    </row>
    <row r="92" spans="1:16" x14ac:dyDescent="0.2">
      <c r="A92" s="28" t="s">
        <v>56</v>
      </c>
      <c r="E92" s="29" t="s">
        <v>379</v>
      </c>
    </row>
    <row r="93" spans="1:16" x14ac:dyDescent="0.2">
      <c r="A93" s="30" t="s">
        <v>58</v>
      </c>
      <c r="E93" s="31" t="s">
        <v>380</v>
      </c>
    </row>
    <row r="94" spans="1:16" ht="25.5" x14ac:dyDescent="0.2">
      <c r="A94" t="s">
        <v>59</v>
      </c>
      <c r="E94" s="29" t="s">
        <v>230</v>
      </c>
    </row>
    <row r="95" spans="1:16" x14ac:dyDescent="0.2">
      <c r="A95" s="18" t="s">
        <v>50</v>
      </c>
      <c r="B95" s="23" t="s">
        <v>263</v>
      </c>
      <c r="C95" s="23" t="s">
        <v>225</v>
      </c>
      <c r="D95" s="18" t="s">
        <v>76</v>
      </c>
      <c r="E95" s="24" t="s">
        <v>226</v>
      </c>
      <c r="F95" s="25" t="s">
        <v>227</v>
      </c>
      <c r="G95" s="26">
        <v>3327.75</v>
      </c>
      <c r="H95" s="27"/>
      <c r="I95" s="27">
        <f>ROUND(ROUND(H95,2)*ROUND(G95,3),2)</f>
        <v>0</v>
      </c>
      <c r="J95" s="25" t="s">
        <v>55</v>
      </c>
      <c r="O95">
        <f>(I95*21)/100</f>
        <v>0</v>
      </c>
      <c r="P95" t="s">
        <v>26</v>
      </c>
    </row>
    <row r="96" spans="1:16" ht="25.5" x14ac:dyDescent="0.2">
      <c r="A96" s="28" t="s">
        <v>56</v>
      </c>
      <c r="E96" s="29" t="s">
        <v>381</v>
      </c>
    </row>
    <row r="97" spans="1:16" x14ac:dyDescent="0.2">
      <c r="A97" s="30" t="s">
        <v>58</v>
      </c>
      <c r="E97" s="31" t="s">
        <v>382</v>
      </c>
    </row>
    <row r="98" spans="1:16" ht="25.5" x14ac:dyDescent="0.2">
      <c r="A98" t="s">
        <v>59</v>
      </c>
      <c r="E98" s="29" t="s">
        <v>230</v>
      </c>
    </row>
    <row r="99" spans="1:16" x14ac:dyDescent="0.2">
      <c r="A99" s="18" t="s">
        <v>50</v>
      </c>
      <c r="B99" s="23" t="s">
        <v>268</v>
      </c>
      <c r="C99" s="23" t="s">
        <v>383</v>
      </c>
      <c r="D99" s="18" t="s">
        <v>52</v>
      </c>
      <c r="E99" s="24" t="s">
        <v>384</v>
      </c>
      <c r="F99" s="25" t="s">
        <v>153</v>
      </c>
      <c r="G99" s="26">
        <v>110.925</v>
      </c>
      <c r="H99" s="27"/>
      <c r="I99" s="27">
        <f>ROUND(ROUND(H99,2)*ROUND(G99,3),2)</f>
        <v>0</v>
      </c>
      <c r="J99" s="25" t="s">
        <v>55</v>
      </c>
      <c r="O99">
        <f>(I99*21)/100</f>
        <v>0</v>
      </c>
      <c r="P99" t="s">
        <v>26</v>
      </c>
    </row>
    <row r="100" spans="1:16" x14ac:dyDescent="0.2">
      <c r="A100" s="28" t="s">
        <v>56</v>
      </c>
      <c r="E100" s="29" t="s">
        <v>385</v>
      </c>
    </row>
    <row r="101" spans="1:16" x14ac:dyDescent="0.2">
      <c r="A101" s="30" t="s">
        <v>58</v>
      </c>
      <c r="E101" s="31" t="s">
        <v>386</v>
      </c>
    </row>
    <row r="102" spans="1:16" ht="63.75" x14ac:dyDescent="0.2">
      <c r="A102" t="s">
        <v>59</v>
      </c>
      <c r="E102" s="29" t="s">
        <v>387</v>
      </c>
    </row>
    <row r="103" spans="1:16" x14ac:dyDescent="0.2">
      <c r="A103" s="18" t="s">
        <v>50</v>
      </c>
      <c r="B103" s="23" t="s">
        <v>274</v>
      </c>
      <c r="C103" s="23" t="s">
        <v>388</v>
      </c>
      <c r="D103" s="18" t="s">
        <v>52</v>
      </c>
      <c r="E103" s="24" t="s">
        <v>389</v>
      </c>
      <c r="F103" s="25" t="s">
        <v>153</v>
      </c>
      <c r="G103" s="26">
        <v>163.69200000000001</v>
      </c>
      <c r="H103" s="27"/>
      <c r="I103" s="27">
        <f>ROUND(ROUND(H103,2)*ROUND(G103,3),2)</f>
        <v>0</v>
      </c>
      <c r="J103" s="25" t="s">
        <v>55</v>
      </c>
      <c r="O103">
        <f>(I103*21)/100</f>
        <v>0</v>
      </c>
      <c r="P103" t="s">
        <v>26</v>
      </c>
    </row>
    <row r="104" spans="1:16" ht="51" x14ac:dyDescent="0.2">
      <c r="A104" s="28" t="s">
        <v>56</v>
      </c>
      <c r="E104" s="29" t="s">
        <v>390</v>
      </c>
    </row>
    <row r="105" spans="1:16" x14ac:dyDescent="0.2">
      <c r="A105" s="30" t="s">
        <v>58</v>
      </c>
      <c r="E105" s="31" t="s">
        <v>391</v>
      </c>
    </row>
    <row r="106" spans="1:16" ht="318.75" x14ac:dyDescent="0.2">
      <c r="A106" t="s">
        <v>59</v>
      </c>
      <c r="E106" s="29" t="s">
        <v>392</v>
      </c>
    </row>
    <row r="107" spans="1:16" x14ac:dyDescent="0.2">
      <c r="A107" s="18" t="s">
        <v>50</v>
      </c>
      <c r="B107" s="23" t="s">
        <v>279</v>
      </c>
      <c r="C107" s="23" t="s">
        <v>393</v>
      </c>
      <c r="D107" s="18" t="s">
        <v>52</v>
      </c>
      <c r="E107" s="24" t="s">
        <v>394</v>
      </c>
      <c r="F107" s="25" t="s">
        <v>153</v>
      </c>
      <c r="G107" s="26">
        <v>482.44799999999998</v>
      </c>
      <c r="H107" s="27"/>
      <c r="I107" s="27">
        <f>ROUND(ROUND(H107,2)*ROUND(G107,3),2)</f>
        <v>0</v>
      </c>
      <c r="J107" s="25" t="s">
        <v>55</v>
      </c>
      <c r="O107">
        <f>(I107*21)/100</f>
        <v>0</v>
      </c>
      <c r="P107" t="s">
        <v>26</v>
      </c>
    </row>
    <row r="108" spans="1:16" ht="51" x14ac:dyDescent="0.2">
      <c r="A108" s="28" t="s">
        <v>56</v>
      </c>
      <c r="E108" s="29" t="s">
        <v>395</v>
      </c>
    </row>
    <row r="109" spans="1:16" x14ac:dyDescent="0.2">
      <c r="A109" s="30" t="s">
        <v>58</v>
      </c>
      <c r="E109" s="31" t="s">
        <v>396</v>
      </c>
    </row>
    <row r="110" spans="1:16" ht="318.75" x14ac:dyDescent="0.2">
      <c r="A110" t="s">
        <v>59</v>
      </c>
      <c r="E110" s="29" t="s">
        <v>397</v>
      </c>
    </row>
    <row r="111" spans="1:16" x14ac:dyDescent="0.2">
      <c r="A111" s="18" t="s">
        <v>50</v>
      </c>
      <c r="B111" s="23" t="s">
        <v>284</v>
      </c>
      <c r="C111" s="23" t="s">
        <v>398</v>
      </c>
      <c r="D111" s="18" t="s">
        <v>52</v>
      </c>
      <c r="E111" s="24" t="s">
        <v>399</v>
      </c>
      <c r="F111" s="25" t="s">
        <v>227</v>
      </c>
      <c r="G111" s="26">
        <v>14473.44</v>
      </c>
      <c r="H111" s="27"/>
      <c r="I111" s="27">
        <f>ROUND(ROUND(H111,2)*ROUND(G111,3),2)</f>
        <v>0</v>
      </c>
      <c r="J111" s="25" t="s">
        <v>55</v>
      </c>
      <c r="O111">
        <f>(I111*21)/100</f>
        <v>0</v>
      </c>
      <c r="P111" t="s">
        <v>26</v>
      </c>
    </row>
    <row r="112" spans="1:16" x14ac:dyDescent="0.2">
      <c r="A112" s="28" t="s">
        <v>56</v>
      </c>
      <c r="E112" s="29" t="s">
        <v>340</v>
      </c>
    </row>
    <row r="113" spans="1:16" x14ac:dyDescent="0.2">
      <c r="A113" s="30" t="s">
        <v>58</v>
      </c>
      <c r="E113" s="31" t="s">
        <v>400</v>
      </c>
    </row>
    <row r="114" spans="1:16" ht="25.5" x14ac:dyDescent="0.2">
      <c r="A114" t="s">
        <v>59</v>
      </c>
      <c r="E114" s="29" t="s">
        <v>230</v>
      </c>
    </row>
    <row r="115" spans="1:16" x14ac:dyDescent="0.2">
      <c r="A115" s="18" t="s">
        <v>50</v>
      </c>
      <c r="B115" s="23" t="s">
        <v>290</v>
      </c>
      <c r="C115" s="23" t="s">
        <v>401</v>
      </c>
      <c r="D115" s="18" t="s">
        <v>72</v>
      </c>
      <c r="E115" s="24" t="s">
        <v>402</v>
      </c>
      <c r="F115" s="25" t="s">
        <v>153</v>
      </c>
      <c r="G115" s="26">
        <v>232.60599999999999</v>
      </c>
      <c r="H115" s="27"/>
      <c r="I115" s="27">
        <f>ROUND(ROUND(H115,2)*ROUND(G115,3),2)</f>
        <v>0</v>
      </c>
      <c r="J115" s="25" t="s">
        <v>55</v>
      </c>
      <c r="O115">
        <f>(I115*21)/100</f>
        <v>0</v>
      </c>
      <c r="P115" t="s">
        <v>26</v>
      </c>
    </row>
    <row r="116" spans="1:16" x14ac:dyDescent="0.2">
      <c r="A116" s="28" t="s">
        <v>56</v>
      </c>
      <c r="E116" s="29" t="s">
        <v>403</v>
      </c>
    </row>
    <row r="117" spans="1:16" x14ac:dyDescent="0.2">
      <c r="A117" s="30" t="s">
        <v>58</v>
      </c>
      <c r="E117" s="31" t="s">
        <v>367</v>
      </c>
    </row>
    <row r="118" spans="1:16" ht="267.75" x14ac:dyDescent="0.2">
      <c r="A118" t="s">
        <v>59</v>
      </c>
      <c r="E118" s="29" t="s">
        <v>404</v>
      </c>
    </row>
    <row r="119" spans="1:16" x14ac:dyDescent="0.2">
      <c r="A119" s="18" t="s">
        <v>50</v>
      </c>
      <c r="B119" s="23" t="s">
        <v>294</v>
      </c>
      <c r="C119" s="23" t="s">
        <v>401</v>
      </c>
      <c r="D119" s="18" t="s">
        <v>76</v>
      </c>
      <c r="E119" s="24" t="s">
        <v>402</v>
      </c>
      <c r="F119" s="25" t="s">
        <v>153</v>
      </c>
      <c r="G119" s="26">
        <v>52.82</v>
      </c>
      <c r="H119" s="27"/>
      <c r="I119" s="27">
        <f>ROUND(ROUND(H119,2)*ROUND(G119,3),2)</f>
        <v>0</v>
      </c>
      <c r="J119" s="25" t="s">
        <v>55</v>
      </c>
      <c r="O119">
        <f>(I119*21)/100</f>
        <v>0</v>
      </c>
      <c r="P119" t="s">
        <v>26</v>
      </c>
    </row>
    <row r="120" spans="1:16" x14ac:dyDescent="0.2">
      <c r="A120" s="28" t="s">
        <v>56</v>
      </c>
      <c r="E120" s="29" t="s">
        <v>405</v>
      </c>
    </row>
    <row r="121" spans="1:16" x14ac:dyDescent="0.2">
      <c r="A121" s="30" t="s">
        <v>58</v>
      </c>
      <c r="E121" s="31" t="s">
        <v>52</v>
      </c>
    </row>
    <row r="122" spans="1:16" ht="267.75" x14ac:dyDescent="0.2">
      <c r="A122" t="s">
        <v>59</v>
      </c>
      <c r="E122" s="29" t="s">
        <v>404</v>
      </c>
    </row>
    <row r="123" spans="1:16" x14ac:dyDescent="0.2">
      <c r="A123" s="18" t="s">
        <v>50</v>
      </c>
      <c r="B123" s="23" t="s">
        <v>300</v>
      </c>
      <c r="C123" s="23" t="s">
        <v>401</v>
      </c>
      <c r="D123" s="18" t="s">
        <v>222</v>
      </c>
      <c r="E123" s="24" t="s">
        <v>402</v>
      </c>
      <c r="F123" s="25" t="s">
        <v>153</v>
      </c>
      <c r="G123" s="26">
        <v>144.249</v>
      </c>
      <c r="H123" s="27"/>
      <c r="I123" s="27">
        <f>ROUND(ROUND(H123,2)*ROUND(G123,3),2)</f>
        <v>0</v>
      </c>
      <c r="J123" s="25" t="s">
        <v>55</v>
      </c>
      <c r="O123">
        <f>(I123*21)/100</f>
        <v>0</v>
      </c>
      <c r="P123" t="s">
        <v>26</v>
      </c>
    </row>
    <row r="124" spans="1:16" ht="38.25" x14ac:dyDescent="0.2">
      <c r="A124" s="28" t="s">
        <v>56</v>
      </c>
      <c r="E124" s="29" t="s">
        <v>406</v>
      </c>
    </row>
    <row r="125" spans="1:16" x14ac:dyDescent="0.2">
      <c r="A125" s="30" t="s">
        <v>58</v>
      </c>
      <c r="E125" s="31" t="s">
        <v>407</v>
      </c>
    </row>
    <row r="126" spans="1:16" ht="267.75" x14ac:dyDescent="0.2">
      <c r="A126" t="s">
        <v>59</v>
      </c>
      <c r="E126" s="29" t="s">
        <v>404</v>
      </c>
    </row>
    <row r="127" spans="1:16" x14ac:dyDescent="0.2">
      <c r="A127" s="18" t="s">
        <v>50</v>
      </c>
      <c r="B127" s="23" t="s">
        <v>306</v>
      </c>
      <c r="C127" s="23" t="s">
        <v>233</v>
      </c>
      <c r="D127" s="18" t="s">
        <v>52</v>
      </c>
      <c r="E127" s="24" t="s">
        <v>234</v>
      </c>
      <c r="F127" s="25" t="s">
        <v>153</v>
      </c>
      <c r="G127" s="26">
        <v>104.11499999999999</v>
      </c>
      <c r="H127" s="27"/>
      <c r="I127" s="27">
        <f>ROUND(ROUND(H127,2)*ROUND(G127,3),2)</f>
        <v>0</v>
      </c>
      <c r="J127" s="25" t="s">
        <v>55</v>
      </c>
      <c r="O127">
        <f>(I127*21)/100</f>
        <v>0</v>
      </c>
      <c r="P127" t="s">
        <v>26</v>
      </c>
    </row>
    <row r="128" spans="1:16" x14ac:dyDescent="0.2">
      <c r="A128" s="28" t="s">
        <v>56</v>
      </c>
      <c r="E128" s="29" t="s">
        <v>408</v>
      </c>
    </row>
    <row r="129" spans="1:16" x14ac:dyDescent="0.2">
      <c r="A129" s="30" t="s">
        <v>58</v>
      </c>
      <c r="E129" s="31" t="s">
        <v>362</v>
      </c>
    </row>
    <row r="130" spans="1:16" ht="191.25" x14ac:dyDescent="0.2">
      <c r="A130" t="s">
        <v>59</v>
      </c>
      <c r="E130" s="29" t="s">
        <v>236</v>
      </c>
    </row>
    <row r="131" spans="1:16" x14ac:dyDescent="0.2">
      <c r="A131" s="18" t="s">
        <v>50</v>
      </c>
      <c r="B131" s="23" t="s">
        <v>310</v>
      </c>
      <c r="C131" s="23" t="s">
        <v>237</v>
      </c>
      <c r="D131" s="18" t="s">
        <v>52</v>
      </c>
      <c r="E131" s="24" t="s">
        <v>238</v>
      </c>
      <c r="F131" s="25" t="s">
        <v>153</v>
      </c>
      <c r="G131" s="26">
        <v>12.586</v>
      </c>
      <c r="H131" s="27"/>
      <c r="I131" s="27">
        <f>ROUND(ROUND(H131,2)*ROUND(G131,3),2)</f>
        <v>0</v>
      </c>
      <c r="J131" s="25" t="s">
        <v>55</v>
      </c>
      <c r="O131">
        <f>(I131*21)/100</f>
        <v>0</v>
      </c>
      <c r="P131" t="s">
        <v>26</v>
      </c>
    </row>
    <row r="132" spans="1:16" ht="25.5" x14ac:dyDescent="0.2">
      <c r="A132" s="28" t="s">
        <v>56</v>
      </c>
      <c r="E132" s="29" t="s">
        <v>409</v>
      </c>
    </row>
    <row r="133" spans="1:16" x14ac:dyDescent="0.2">
      <c r="A133" s="30" t="s">
        <v>58</v>
      </c>
      <c r="E133" s="31" t="s">
        <v>410</v>
      </c>
    </row>
    <row r="134" spans="1:16" ht="280.5" x14ac:dyDescent="0.2">
      <c r="A134" t="s">
        <v>59</v>
      </c>
      <c r="E134" s="29" t="s">
        <v>240</v>
      </c>
    </row>
    <row r="135" spans="1:16" x14ac:dyDescent="0.2">
      <c r="A135" s="18" t="s">
        <v>50</v>
      </c>
      <c r="B135" s="23" t="s">
        <v>411</v>
      </c>
      <c r="C135" s="23" t="s">
        <v>412</v>
      </c>
      <c r="D135" s="18" t="s">
        <v>52</v>
      </c>
      <c r="E135" s="24" t="s">
        <v>413</v>
      </c>
      <c r="F135" s="25" t="s">
        <v>153</v>
      </c>
      <c r="G135" s="26">
        <v>29.135999999999999</v>
      </c>
      <c r="H135" s="27"/>
      <c r="I135" s="27">
        <f>ROUND(ROUND(H135,2)*ROUND(G135,3),2)</f>
        <v>0</v>
      </c>
      <c r="J135" s="25" t="s">
        <v>55</v>
      </c>
      <c r="O135">
        <f>(I135*21)/100</f>
        <v>0</v>
      </c>
      <c r="P135" t="s">
        <v>26</v>
      </c>
    </row>
    <row r="136" spans="1:16" x14ac:dyDescent="0.2">
      <c r="A136" s="28" t="s">
        <v>56</v>
      </c>
      <c r="E136" s="29" t="s">
        <v>414</v>
      </c>
    </row>
    <row r="137" spans="1:16" x14ac:dyDescent="0.2">
      <c r="A137" s="30" t="s">
        <v>58</v>
      </c>
      <c r="E137" s="31" t="s">
        <v>415</v>
      </c>
    </row>
    <row r="138" spans="1:16" ht="242.25" x14ac:dyDescent="0.2">
      <c r="A138" t="s">
        <v>59</v>
      </c>
      <c r="E138" s="29" t="s">
        <v>416</v>
      </c>
    </row>
    <row r="139" spans="1:16" x14ac:dyDescent="0.2">
      <c r="A139" s="18" t="s">
        <v>50</v>
      </c>
      <c r="B139" s="23" t="s">
        <v>417</v>
      </c>
      <c r="C139" s="23" t="s">
        <v>418</v>
      </c>
      <c r="D139" s="18" t="s">
        <v>52</v>
      </c>
      <c r="E139" s="24" t="s">
        <v>419</v>
      </c>
      <c r="F139" s="25" t="s">
        <v>153</v>
      </c>
      <c r="G139" s="26">
        <v>134.55600000000001</v>
      </c>
      <c r="H139" s="27"/>
      <c r="I139" s="27">
        <f>ROUND(ROUND(H139,2)*ROUND(G139,3),2)</f>
        <v>0</v>
      </c>
      <c r="J139" s="25" t="s">
        <v>55</v>
      </c>
      <c r="O139">
        <f>(I139*21)/100</f>
        <v>0</v>
      </c>
      <c r="P139" t="s">
        <v>26</v>
      </c>
    </row>
    <row r="140" spans="1:16" ht="38.25" x14ac:dyDescent="0.2">
      <c r="A140" s="28" t="s">
        <v>56</v>
      </c>
      <c r="E140" s="29" t="s">
        <v>420</v>
      </c>
    </row>
    <row r="141" spans="1:16" x14ac:dyDescent="0.2">
      <c r="A141" s="30" t="s">
        <v>58</v>
      </c>
      <c r="E141" s="31" t="s">
        <v>421</v>
      </c>
    </row>
    <row r="142" spans="1:16" ht="229.5" x14ac:dyDescent="0.2">
      <c r="A142" t="s">
        <v>59</v>
      </c>
      <c r="E142" s="29" t="s">
        <v>422</v>
      </c>
    </row>
    <row r="143" spans="1:16" x14ac:dyDescent="0.2">
      <c r="A143" s="18" t="s">
        <v>50</v>
      </c>
      <c r="B143" s="23" t="s">
        <v>423</v>
      </c>
      <c r="C143" s="23" t="s">
        <v>424</v>
      </c>
      <c r="D143" s="18" t="s">
        <v>52</v>
      </c>
      <c r="E143" s="24" t="s">
        <v>425</v>
      </c>
      <c r="F143" s="25" t="s">
        <v>153</v>
      </c>
      <c r="G143" s="26">
        <v>134.55600000000001</v>
      </c>
      <c r="H143" s="27"/>
      <c r="I143" s="27">
        <f>ROUND(ROUND(H143,2)*ROUND(G143,3),2)</f>
        <v>0</v>
      </c>
      <c r="J143" s="25" t="s">
        <v>55</v>
      </c>
      <c r="O143">
        <f>(I143*21)/100</f>
        <v>0</v>
      </c>
      <c r="P143" t="s">
        <v>26</v>
      </c>
    </row>
    <row r="144" spans="1:16" ht="38.25" x14ac:dyDescent="0.2">
      <c r="A144" s="28" t="s">
        <v>56</v>
      </c>
      <c r="E144" s="29" t="s">
        <v>426</v>
      </c>
    </row>
    <row r="145" spans="1:16" x14ac:dyDescent="0.2">
      <c r="A145" s="30" t="s">
        <v>58</v>
      </c>
      <c r="E145" s="31" t="s">
        <v>421</v>
      </c>
    </row>
    <row r="146" spans="1:16" ht="229.5" x14ac:dyDescent="0.2">
      <c r="A146" t="s">
        <v>59</v>
      </c>
      <c r="E146" s="29" t="s">
        <v>427</v>
      </c>
    </row>
    <row r="147" spans="1:16" x14ac:dyDescent="0.2">
      <c r="A147" s="18" t="s">
        <v>50</v>
      </c>
      <c r="B147" s="23" t="s">
        <v>428</v>
      </c>
      <c r="C147" s="23" t="s">
        <v>429</v>
      </c>
      <c r="D147" s="18" t="s">
        <v>52</v>
      </c>
      <c r="E147" s="24" t="s">
        <v>430</v>
      </c>
      <c r="F147" s="25" t="s">
        <v>153</v>
      </c>
      <c r="G147" s="26">
        <v>39.488999999999997</v>
      </c>
      <c r="H147" s="27"/>
      <c r="I147" s="27">
        <f>ROUND(ROUND(H147,2)*ROUND(G147,3),2)</f>
        <v>0</v>
      </c>
      <c r="J147" s="25" t="s">
        <v>55</v>
      </c>
      <c r="O147">
        <f>(I147*21)/100</f>
        <v>0</v>
      </c>
      <c r="P147" t="s">
        <v>26</v>
      </c>
    </row>
    <row r="148" spans="1:16" ht="25.5" x14ac:dyDescent="0.2">
      <c r="A148" s="28" t="s">
        <v>56</v>
      </c>
      <c r="E148" s="29" t="s">
        <v>431</v>
      </c>
    </row>
    <row r="149" spans="1:16" x14ac:dyDescent="0.2">
      <c r="A149" s="30" t="s">
        <v>58</v>
      </c>
      <c r="E149" s="31" t="s">
        <v>432</v>
      </c>
    </row>
    <row r="150" spans="1:16" ht="293.25" x14ac:dyDescent="0.2">
      <c r="A150" t="s">
        <v>59</v>
      </c>
      <c r="E150" s="29" t="s">
        <v>433</v>
      </c>
    </row>
    <row r="151" spans="1:16" x14ac:dyDescent="0.2">
      <c r="A151" s="18" t="s">
        <v>50</v>
      </c>
      <c r="B151" s="23" t="s">
        <v>434</v>
      </c>
      <c r="C151" s="23" t="s">
        <v>435</v>
      </c>
      <c r="D151" s="18" t="s">
        <v>52</v>
      </c>
      <c r="E151" s="24" t="s">
        <v>436</v>
      </c>
      <c r="F151" s="25" t="s">
        <v>153</v>
      </c>
      <c r="G151" s="26">
        <v>21.28</v>
      </c>
      <c r="H151" s="27"/>
      <c r="I151" s="27">
        <f>ROUND(ROUND(H151,2)*ROUND(G151,3),2)</f>
        <v>0</v>
      </c>
      <c r="J151" s="25" t="s">
        <v>55</v>
      </c>
      <c r="O151">
        <f>(I151*21)/100</f>
        <v>0</v>
      </c>
      <c r="P151" t="s">
        <v>26</v>
      </c>
    </row>
    <row r="152" spans="1:16" ht="38.25" x14ac:dyDescent="0.2">
      <c r="A152" s="28" t="s">
        <v>56</v>
      </c>
      <c r="E152" s="29" t="s">
        <v>437</v>
      </c>
    </row>
    <row r="153" spans="1:16" x14ac:dyDescent="0.2">
      <c r="A153" s="30" t="s">
        <v>58</v>
      </c>
      <c r="E153" s="31" t="s">
        <v>438</v>
      </c>
    </row>
    <row r="154" spans="1:16" ht="267.75" x14ac:dyDescent="0.2">
      <c r="A154" t="s">
        <v>59</v>
      </c>
      <c r="E154" s="29" t="s">
        <v>439</v>
      </c>
    </row>
    <row r="155" spans="1:16" x14ac:dyDescent="0.2">
      <c r="A155" s="18" t="s">
        <v>50</v>
      </c>
      <c r="B155" s="23" t="s">
        <v>440</v>
      </c>
      <c r="C155" s="23" t="s">
        <v>242</v>
      </c>
      <c r="D155" s="18" t="s">
        <v>52</v>
      </c>
      <c r="E155" s="24" t="s">
        <v>243</v>
      </c>
      <c r="F155" s="25" t="s">
        <v>178</v>
      </c>
      <c r="G155" s="26">
        <v>448.4</v>
      </c>
      <c r="H155" s="27"/>
      <c r="I155" s="27">
        <f>ROUND(ROUND(H155,2)*ROUND(G155,3),2)</f>
        <v>0</v>
      </c>
      <c r="J155" s="25" t="s">
        <v>55</v>
      </c>
      <c r="O155">
        <f>(I155*21)/100</f>
        <v>0</v>
      </c>
      <c r="P155" t="s">
        <v>26</v>
      </c>
    </row>
    <row r="156" spans="1:16" ht="25.5" x14ac:dyDescent="0.2">
      <c r="A156" s="28" t="s">
        <v>56</v>
      </c>
      <c r="E156" s="29" t="s">
        <v>441</v>
      </c>
    </row>
    <row r="157" spans="1:16" x14ac:dyDescent="0.2">
      <c r="A157" s="30" t="s">
        <v>58</v>
      </c>
      <c r="E157" s="31" t="s">
        <v>52</v>
      </c>
    </row>
    <row r="158" spans="1:16" ht="38.25" x14ac:dyDescent="0.2">
      <c r="A158" t="s">
        <v>59</v>
      </c>
      <c r="E158" s="29" t="s">
        <v>245</v>
      </c>
    </row>
    <row r="159" spans="1:16" x14ac:dyDescent="0.2">
      <c r="A159" s="18" t="s">
        <v>50</v>
      </c>
      <c r="B159" s="23" t="s">
        <v>442</v>
      </c>
      <c r="C159" s="23" t="s">
        <v>247</v>
      </c>
      <c r="D159" s="18" t="s">
        <v>52</v>
      </c>
      <c r="E159" s="24" t="s">
        <v>248</v>
      </c>
      <c r="F159" s="25" t="s">
        <v>178</v>
      </c>
      <c r="G159" s="26">
        <v>492.13600000000002</v>
      </c>
      <c r="H159" s="27"/>
      <c r="I159" s="27">
        <f>ROUND(ROUND(H159,2)*ROUND(G159,3),2)</f>
        <v>0</v>
      </c>
      <c r="J159" s="25" t="s">
        <v>55</v>
      </c>
      <c r="O159">
        <f>(I159*21)/100</f>
        <v>0</v>
      </c>
      <c r="P159" t="s">
        <v>26</v>
      </c>
    </row>
    <row r="160" spans="1:16" x14ac:dyDescent="0.2">
      <c r="A160" s="28" t="s">
        <v>56</v>
      </c>
      <c r="E160" s="29" t="s">
        <v>443</v>
      </c>
    </row>
    <row r="161" spans="1:16" x14ac:dyDescent="0.2">
      <c r="A161" s="30" t="s">
        <v>58</v>
      </c>
      <c r="E161" s="31" t="s">
        <v>444</v>
      </c>
    </row>
    <row r="162" spans="1:16" ht="25.5" x14ac:dyDescent="0.2">
      <c r="A162" t="s">
        <v>59</v>
      </c>
      <c r="E162" s="29" t="s">
        <v>251</v>
      </c>
    </row>
    <row r="163" spans="1:16" x14ac:dyDescent="0.2">
      <c r="A163" s="18" t="s">
        <v>50</v>
      </c>
      <c r="B163" s="23" t="s">
        <v>445</v>
      </c>
      <c r="C163" s="23" t="s">
        <v>253</v>
      </c>
      <c r="D163" s="18" t="s">
        <v>52</v>
      </c>
      <c r="E163" s="24" t="s">
        <v>254</v>
      </c>
      <c r="F163" s="25" t="s">
        <v>178</v>
      </c>
      <c r="G163" s="26">
        <v>286.36</v>
      </c>
      <c r="H163" s="27"/>
      <c r="I163" s="27">
        <f>ROUND(ROUND(H163,2)*ROUND(G163,3),2)</f>
        <v>0</v>
      </c>
      <c r="J163" s="25" t="s">
        <v>55</v>
      </c>
      <c r="O163">
        <f>(I163*21)/100</f>
        <v>0</v>
      </c>
      <c r="P163" t="s">
        <v>26</v>
      </c>
    </row>
    <row r="164" spans="1:16" x14ac:dyDescent="0.2">
      <c r="A164" s="28" t="s">
        <v>56</v>
      </c>
      <c r="E164" s="29" t="s">
        <v>446</v>
      </c>
    </row>
    <row r="165" spans="1:16" x14ac:dyDescent="0.2">
      <c r="A165" s="30" t="s">
        <v>58</v>
      </c>
      <c r="E165" s="31" t="s">
        <v>447</v>
      </c>
    </row>
    <row r="166" spans="1:16" x14ac:dyDescent="0.2">
      <c r="A166" t="s">
        <v>59</v>
      </c>
      <c r="E166" s="29" t="s">
        <v>257</v>
      </c>
    </row>
    <row r="167" spans="1:16" x14ac:dyDescent="0.2">
      <c r="A167" s="18" t="s">
        <v>50</v>
      </c>
      <c r="B167" s="23" t="s">
        <v>448</v>
      </c>
      <c r="C167" s="23" t="s">
        <v>259</v>
      </c>
      <c r="D167" s="18" t="s">
        <v>52</v>
      </c>
      <c r="E167" s="24" t="s">
        <v>260</v>
      </c>
      <c r="F167" s="25" t="s">
        <v>178</v>
      </c>
      <c r="G167" s="26">
        <v>448.44200000000001</v>
      </c>
      <c r="H167" s="27"/>
      <c r="I167" s="27">
        <f>ROUND(ROUND(H167,2)*ROUND(G167,3),2)</f>
        <v>0</v>
      </c>
      <c r="J167" s="25" t="s">
        <v>55</v>
      </c>
      <c r="O167">
        <f>(I167*21)/100</f>
        <v>0</v>
      </c>
      <c r="P167" t="s">
        <v>26</v>
      </c>
    </row>
    <row r="168" spans="1:16" x14ac:dyDescent="0.2">
      <c r="A168" s="28" t="s">
        <v>56</v>
      </c>
      <c r="E168" s="29" t="s">
        <v>261</v>
      </c>
    </row>
    <row r="169" spans="1:16" x14ac:dyDescent="0.2">
      <c r="A169" s="30" t="s">
        <v>58</v>
      </c>
      <c r="E169" s="31" t="s">
        <v>449</v>
      </c>
    </row>
    <row r="170" spans="1:16" ht="38.25" x14ac:dyDescent="0.2">
      <c r="A170" t="s">
        <v>59</v>
      </c>
      <c r="E170" s="29" t="s">
        <v>262</v>
      </c>
    </row>
    <row r="171" spans="1:16" x14ac:dyDescent="0.2">
      <c r="A171" s="18" t="s">
        <v>50</v>
      </c>
      <c r="B171" s="23" t="s">
        <v>450</v>
      </c>
      <c r="C171" s="23" t="s">
        <v>264</v>
      </c>
      <c r="D171" s="18" t="s">
        <v>52</v>
      </c>
      <c r="E171" s="24" t="s">
        <v>265</v>
      </c>
      <c r="F171" s="25" t="s">
        <v>178</v>
      </c>
      <c r="G171" s="26">
        <v>448.44200000000001</v>
      </c>
      <c r="H171" s="27"/>
      <c r="I171" s="27">
        <f>ROUND(ROUND(H171,2)*ROUND(G171,3),2)</f>
        <v>0</v>
      </c>
      <c r="J171" s="25" t="s">
        <v>55</v>
      </c>
      <c r="O171">
        <f>(I171*21)/100</f>
        <v>0</v>
      </c>
      <c r="P171" t="s">
        <v>26</v>
      </c>
    </row>
    <row r="172" spans="1:16" x14ac:dyDescent="0.2">
      <c r="A172" s="28" t="s">
        <v>56</v>
      </c>
      <c r="E172" s="29" t="s">
        <v>52</v>
      </c>
    </row>
    <row r="173" spans="1:16" x14ac:dyDescent="0.2">
      <c r="A173" s="30" t="s">
        <v>58</v>
      </c>
      <c r="E173" s="31" t="s">
        <v>52</v>
      </c>
    </row>
    <row r="174" spans="1:16" ht="25.5" x14ac:dyDescent="0.2">
      <c r="A174" t="s">
        <v>59</v>
      </c>
      <c r="E174" s="29" t="s">
        <v>266</v>
      </c>
    </row>
    <row r="175" spans="1:16" x14ac:dyDescent="0.2">
      <c r="A175" s="18" t="s">
        <v>50</v>
      </c>
      <c r="B175" s="23" t="s">
        <v>451</v>
      </c>
      <c r="C175" s="23" t="s">
        <v>452</v>
      </c>
      <c r="D175" s="18" t="s">
        <v>52</v>
      </c>
      <c r="E175" s="24" t="s">
        <v>453</v>
      </c>
      <c r="F175" s="25" t="s">
        <v>178</v>
      </c>
      <c r="G175" s="26">
        <v>14.4</v>
      </c>
      <c r="H175" s="27"/>
      <c r="I175" s="27">
        <f>ROUND(ROUND(H175,2)*ROUND(G175,3),2)</f>
        <v>0</v>
      </c>
      <c r="J175" s="25" t="s">
        <v>55</v>
      </c>
      <c r="O175">
        <f>(I175*21)/100</f>
        <v>0</v>
      </c>
      <c r="P175" t="s">
        <v>26</v>
      </c>
    </row>
    <row r="176" spans="1:16" x14ac:dyDescent="0.2">
      <c r="A176" s="28" t="s">
        <v>56</v>
      </c>
      <c r="E176" s="29" t="s">
        <v>454</v>
      </c>
    </row>
    <row r="177" spans="1:18" x14ac:dyDescent="0.2">
      <c r="A177" s="30" t="s">
        <v>58</v>
      </c>
      <c r="E177" s="31" t="s">
        <v>455</v>
      </c>
    </row>
    <row r="178" spans="1:18" ht="38.25" x14ac:dyDescent="0.2">
      <c r="A178" t="s">
        <v>59</v>
      </c>
      <c r="E178" s="29" t="s">
        <v>456</v>
      </c>
    </row>
    <row r="179" spans="1:18" ht="12.75" customHeight="1" x14ac:dyDescent="0.2">
      <c r="A179" s="5" t="s">
        <v>47</v>
      </c>
      <c r="B179" s="5"/>
      <c r="C179" s="32" t="s">
        <v>26</v>
      </c>
      <c r="D179" s="5"/>
      <c r="E179" s="21" t="s">
        <v>267</v>
      </c>
      <c r="F179" s="5"/>
      <c r="G179" s="5"/>
      <c r="H179" s="5"/>
      <c r="I179" s="33">
        <f>0+Q179</f>
        <v>0</v>
      </c>
      <c r="J179" s="5"/>
      <c r="O179">
        <f>0+R179</f>
        <v>0</v>
      </c>
      <c r="Q179">
        <f>0+I180+I184+I188+I192+I196+I200+I204+I208+I212+I216+I220+I224+I228+I232+I236+I240</f>
        <v>0</v>
      </c>
      <c r="R179">
        <f>0+O180+O184+O188+O192+O196+O200+O204+O208+O212+O216+O220+O224+O228+O232+O236+O240</f>
        <v>0</v>
      </c>
    </row>
    <row r="180" spans="1:18" x14ac:dyDescent="0.2">
      <c r="A180" s="18" t="s">
        <v>50</v>
      </c>
      <c r="B180" s="23" t="s">
        <v>457</v>
      </c>
      <c r="C180" s="23" t="s">
        <v>458</v>
      </c>
      <c r="D180" s="18" t="s">
        <v>52</v>
      </c>
      <c r="E180" s="24" t="s">
        <v>459</v>
      </c>
      <c r="F180" s="25" t="s">
        <v>144</v>
      </c>
      <c r="G180" s="26">
        <v>47</v>
      </c>
      <c r="H180" s="27"/>
      <c r="I180" s="27">
        <f>ROUND(ROUND(H180,2)*ROUND(G180,3),2)</f>
        <v>0</v>
      </c>
      <c r="J180" s="25" t="s">
        <v>55</v>
      </c>
      <c r="O180">
        <f>(I180*21)/100</f>
        <v>0</v>
      </c>
      <c r="P180" t="s">
        <v>26</v>
      </c>
    </row>
    <row r="181" spans="1:18" ht="38.25" x14ac:dyDescent="0.2">
      <c r="A181" s="28" t="s">
        <v>56</v>
      </c>
      <c r="E181" s="29" t="s">
        <v>460</v>
      </c>
    </row>
    <row r="182" spans="1:18" x14ac:dyDescent="0.2">
      <c r="A182" s="30" t="s">
        <v>58</v>
      </c>
      <c r="E182" s="31" t="s">
        <v>52</v>
      </c>
    </row>
    <row r="183" spans="1:18" ht="165.75" x14ac:dyDescent="0.2">
      <c r="A183" t="s">
        <v>59</v>
      </c>
      <c r="E183" s="29" t="s">
        <v>461</v>
      </c>
    </row>
    <row r="184" spans="1:18" x14ac:dyDescent="0.2">
      <c r="A184" s="18" t="s">
        <v>50</v>
      </c>
      <c r="B184" s="23" t="s">
        <v>462</v>
      </c>
      <c r="C184" s="23" t="s">
        <v>463</v>
      </c>
      <c r="D184" s="18" t="s">
        <v>52</v>
      </c>
      <c r="E184" s="24" t="s">
        <v>464</v>
      </c>
      <c r="F184" s="25" t="s">
        <v>144</v>
      </c>
      <c r="G184" s="26">
        <v>58.9</v>
      </c>
      <c r="H184" s="27"/>
      <c r="I184" s="27">
        <f>ROUND(ROUND(H184,2)*ROUND(G184,3),2)</f>
        <v>0</v>
      </c>
      <c r="J184" s="25" t="s">
        <v>55</v>
      </c>
      <c r="O184">
        <f>(I184*21)/100</f>
        <v>0</v>
      </c>
      <c r="P184" t="s">
        <v>26</v>
      </c>
    </row>
    <row r="185" spans="1:18" ht="25.5" x14ac:dyDescent="0.2">
      <c r="A185" s="28" t="s">
        <v>56</v>
      </c>
      <c r="E185" s="29" t="s">
        <v>465</v>
      </c>
    </row>
    <row r="186" spans="1:18" x14ac:dyDescent="0.2">
      <c r="A186" s="30" t="s">
        <v>58</v>
      </c>
      <c r="E186" s="31" t="s">
        <v>466</v>
      </c>
    </row>
    <row r="187" spans="1:18" ht="165.75" x14ac:dyDescent="0.2">
      <c r="A187" t="s">
        <v>59</v>
      </c>
      <c r="E187" s="29" t="s">
        <v>467</v>
      </c>
    </row>
    <row r="188" spans="1:18" x14ac:dyDescent="0.2">
      <c r="A188" s="18" t="s">
        <v>50</v>
      </c>
      <c r="B188" s="23" t="s">
        <v>468</v>
      </c>
      <c r="C188" s="23" t="s">
        <v>469</v>
      </c>
      <c r="D188" s="18" t="s">
        <v>52</v>
      </c>
      <c r="E188" s="24" t="s">
        <v>470</v>
      </c>
      <c r="F188" s="25" t="s">
        <v>153</v>
      </c>
      <c r="G188" s="26">
        <v>9.9000000000000005E-2</v>
      </c>
      <c r="H188" s="27"/>
      <c r="I188" s="27">
        <f>ROUND(ROUND(H188,2)*ROUND(G188,3),2)</f>
        <v>0</v>
      </c>
      <c r="J188" s="25" t="s">
        <v>55</v>
      </c>
      <c r="O188">
        <f>(I188*21)/100</f>
        <v>0</v>
      </c>
      <c r="P188" t="s">
        <v>26</v>
      </c>
    </row>
    <row r="189" spans="1:18" x14ac:dyDescent="0.2">
      <c r="A189" s="28" t="s">
        <v>56</v>
      </c>
      <c r="E189" s="29" t="s">
        <v>471</v>
      </c>
    </row>
    <row r="190" spans="1:18" x14ac:dyDescent="0.2">
      <c r="A190" s="30" t="s">
        <v>58</v>
      </c>
      <c r="E190" s="31" t="s">
        <v>472</v>
      </c>
    </row>
    <row r="191" spans="1:18" ht="51" x14ac:dyDescent="0.2">
      <c r="A191" t="s">
        <v>59</v>
      </c>
      <c r="E191" s="29" t="s">
        <v>473</v>
      </c>
    </row>
    <row r="192" spans="1:18" x14ac:dyDescent="0.2">
      <c r="A192" s="18" t="s">
        <v>50</v>
      </c>
      <c r="B192" s="23" t="s">
        <v>474</v>
      </c>
      <c r="C192" s="23" t="s">
        <v>475</v>
      </c>
      <c r="D192" s="18" t="s">
        <v>72</v>
      </c>
      <c r="E192" s="24" t="s">
        <v>476</v>
      </c>
      <c r="F192" s="25" t="s">
        <v>153</v>
      </c>
      <c r="G192" s="26">
        <v>174</v>
      </c>
      <c r="H192" s="27"/>
      <c r="I192" s="27">
        <f>ROUND(ROUND(H192,2)*ROUND(G192,3),2)</f>
        <v>0</v>
      </c>
      <c r="J192" s="25" t="s">
        <v>55</v>
      </c>
      <c r="O192">
        <f>(I192*21)/100</f>
        <v>0</v>
      </c>
      <c r="P192" t="s">
        <v>26</v>
      </c>
    </row>
    <row r="193" spans="1:16" ht="63.75" x14ac:dyDescent="0.2">
      <c r="A193" s="28" t="s">
        <v>56</v>
      </c>
      <c r="E193" s="29" t="s">
        <v>477</v>
      </c>
    </row>
    <row r="194" spans="1:16" x14ac:dyDescent="0.2">
      <c r="A194" s="30" t="s">
        <v>58</v>
      </c>
      <c r="E194" s="31" t="s">
        <v>478</v>
      </c>
    </row>
    <row r="195" spans="1:16" ht="38.25" x14ac:dyDescent="0.2">
      <c r="A195" t="s">
        <v>59</v>
      </c>
      <c r="E195" s="29" t="s">
        <v>479</v>
      </c>
    </row>
    <row r="196" spans="1:16" x14ac:dyDescent="0.2">
      <c r="A196" s="18" t="s">
        <v>50</v>
      </c>
      <c r="B196" s="23" t="s">
        <v>480</v>
      </c>
      <c r="C196" s="23" t="s">
        <v>475</v>
      </c>
      <c r="D196" s="18" t="s">
        <v>76</v>
      </c>
      <c r="E196" s="24" t="s">
        <v>476</v>
      </c>
      <c r="F196" s="25" t="s">
        <v>153</v>
      </c>
      <c r="G196" s="26">
        <v>18.792000000000002</v>
      </c>
      <c r="H196" s="27"/>
      <c r="I196" s="27">
        <f>ROUND(ROUND(H196,2)*ROUND(G196,3),2)</f>
        <v>0</v>
      </c>
      <c r="J196" s="25" t="s">
        <v>55</v>
      </c>
      <c r="O196">
        <f>(I196*21)/100</f>
        <v>0</v>
      </c>
      <c r="P196" t="s">
        <v>26</v>
      </c>
    </row>
    <row r="197" spans="1:16" ht="38.25" x14ac:dyDescent="0.2">
      <c r="A197" s="28" t="s">
        <v>56</v>
      </c>
      <c r="E197" s="29" t="s">
        <v>481</v>
      </c>
    </row>
    <row r="198" spans="1:16" x14ac:dyDescent="0.2">
      <c r="A198" s="30" t="s">
        <v>58</v>
      </c>
      <c r="E198" s="31" t="s">
        <v>482</v>
      </c>
    </row>
    <row r="199" spans="1:16" ht="38.25" x14ac:dyDescent="0.2">
      <c r="A199" t="s">
        <v>59</v>
      </c>
      <c r="E199" s="29" t="s">
        <v>479</v>
      </c>
    </row>
    <row r="200" spans="1:16" x14ac:dyDescent="0.2">
      <c r="A200" s="18" t="s">
        <v>50</v>
      </c>
      <c r="B200" s="23" t="s">
        <v>483</v>
      </c>
      <c r="C200" s="23" t="s">
        <v>475</v>
      </c>
      <c r="D200" s="18" t="s">
        <v>222</v>
      </c>
      <c r="E200" s="24" t="s">
        <v>476</v>
      </c>
      <c r="F200" s="25" t="s">
        <v>153</v>
      </c>
      <c r="G200" s="26">
        <v>18.792000000000002</v>
      </c>
      <c r="H200" s="27"/>
      <c r="I200" s="27">
        <f>ROUND(ROUND(H200,2)*ROUND(G200,3),2)</f>
        <v>0</v>
      </c>
      <c r="J200" s="25" t="s">
        <v>55</v>
      </c>
      <c r="O200">
        <f>(I200*21)/100</f>
        <v>0</v>
      </c>
      <c r="P200" t="s">
        <v>26</v>
      </c>
    </row>
    <row r="201" spans="1:16" ht="25.5" x14ac:dyDescent="0.2">
      <c r="A201" s="28" t="s">
        <v>56</v>
      </c>
      <c r="E201" s="29" t="s">
        <v>484</v>
      </c>
    </row>
    <row r="202" spans="1:16" x14ac:dyDescent="0.2">
      <c r="A202" s="30" t="s">
        <v>58</v>
      </c>
      <c r="E202" s="31" t="s">
        <v>482</v>
      </c>
    </row>
    <row r="203" spans="1:16" ht="38.25" x14ac:dyDescent="0.2">
      <c r="A203" t="s">
        <v>59</v>
      </c>
      <c r="E203" s="29" t="s">
        <v>479</v>
      </c>
    </row>
    <row r="204" spans="1:16" x14ac:dyDescent="0.2">
      <c r="A204" s="18" t="s">
        <v>50</v>
      </c>
      <c r="B204" s="23" t="s">
        <v>485</v>
      </c>
      <c r="C204" s="23" t="s">
        <v>486</v>
      </c>
      <c r="D204" s="18" t="s">
        <v>52</v>
      </c>
      <c r="E204" s="24" t="s">
        <v>487</v>
      </c>
      <c r="F204" s="25" t="s">
        <v>144</v>
      </c>
      <c r="G204" s="26">
        <v>198</v>
      </c>
      <c r="H204" s="27"/>
      <c r="I204" s="27">
        <f>ROUND(ROUND(H204,2)*ROUND(G204,3),2)</f>
        <v>0</v>
      </c>
      <c r="J204" s="25" t="s">
        <v>55</v>
      </c>
      <c r="O204">
        <f>(I204*21)/100</f>
        <v>0</v>
      </c>
      <c r="P204" t="s">
        <v>26</v>
      </c>
    </row>
    <row r="205" spans="1:16" ht="38.25" x14ac:dyDescent="0.2">
      <c r="A205" s="28" t="s">
        <v>56</v>
      </c>
      <c r="E205" s="29" t="s">
        <v>488</v>
      </c>
    </row>
    <row r="206" spans="1:16" x14ac:dyDescent="0.2">
      <c r="A206" s="30" t="s">
        <v>58</v>
      </c>
      <c r="E206" s="31" t="s">
        <v>489</v>
      </c>
    </row>
    <row r="207" spans="1:16" ht="51" x14ac:dyDescent="0.2">
      <c r="A207" t="s">
        <v>59</v>
      </c>
      <c r="E207" s="29" t="s">
        <v>490</v>
      </c>
    </row>
    <row r="208" spans="1:16" x14ac:dyDescent="0.2">
      <c r="A208" s="18" t="s">
        <v>50</v>
      </c>
      <c r="B208" s="23" t="s">
        <v>491</v>
      </c>
      <c r="C208" s="23" t="s">
        <v>492</v>
      </c>
      <c r="D208" s="18" t="s">
        <v>52</v>
      </c>
      <c r="E208" s="24" t="s">
        <v>493</v>
      </c>
      <c r="F208" s="25" t="s">
        <v>144</v>
      </c>
      <c r="G208" s="26">
        <v>127.05</v>
      </c>
      <c r="H208" s="27"/>
      <c r="I208" s="27">
        <f>ROUND(ROUND(H208,2)*ROUND(G208,3),2)</f>
        <v>0</v>
      </c>
      <c r="J208" s="25" t="s">
        <v>55</v>
      </c>
      <c r="O208">
        <f>(I208*21)/100</f>
        <v>0</v>
      </c>
      <c r="P208" t="s">
        <v>26</v>
      </c>
    </row>
    <row r="209" spans="1:16" ht="38.25" x14ac:dyDescent="0.2">
      <c r="A209" s="28" t="s">
        <v>56</v>
      </c>
      <c r="E209" s="29" t="s">
        <v>494</v>
      </c>
    </row>
    <row r="210" spans="1:16" x14ac:dyDescent="0.2">
      <c r="A210" s="30" t="s">
        <v>58</v>
      </c>
      <c r="E210" s="31" t="s">
        <v>495</v>
      </c>
    </row>
    <row r="211" spans="1:16" ht="63.75" x14ac:dyDescent="0.2">
      <c r="A211" t="s">
        <v>59</v>
      </c>
      <c r="E211" s="29" t="s">
        <v>496</v>
      </c>
    </row>
    <row r="212" spans="1:16" x14ac:dyDescent="0.2">
      <c r="A212" s="18" t="s">
        <v>50</v>
      </c>
      <c r="B212" s="23" t="s">
        <v>497</v>
      </c>
      <c r="C212" s="23" t="s">
        <v>498</v>
      </c>
      <c r="D212" s="18" t="s">
        <v>52</v>
      </c>
      <c r="E212" s="24" t="s">
        <v>499</v>
      </c>
      <c r="F212" s="25" t="s">
        <v>144</v>
      </c>
      <c r="G212" s="26">
        <v>105.6</v>
      </c>
      <c r="H212" s="27"/>
      <c r="I212" s="27">
        <f>ROUND(ROUND(H212,2)*ROUND(G212,3),2)</f>
        <v>0</v>
      </c>
      <c r="J212" s="25" t="s">
        <v>55</v>
      </c>
      <c r="O212">
        <f>(I212*21)/100</f>
        <v>0</v>
      </c>
      <c r="P212" t="s">
        <v>26</v>
      </c>
    </row>
    <row r="213" spans="1:16" ht="25.5" x14ac:dyDescent="0.2">
      <c r="A213" s="28" t="s">
        <v>56</v>
      </c>
      <c r="E213" s="29" t="s">
        <v>500</v>
      </c>
    </row>
    <row r="214" spans="1:16" x14ac:dyDescent="0.2">
      <c r="A214" s="30" t="s">
        <v>58</v>
      </c>
      <c r="E214" s="31" t="s">
        <v>501</v>
      </c>
    </row>
    <row r="215" spans="1:16" ht="63.75" x14ac:dyDescent="0.2">
      <c r="A215" t="s">
        <v>59</v>
      </c>
      <c r="E215" s="29" t="s">
        <v>496</v>
      </c>
    </row>
    <row r="216" spans="1:16" x14ac:dyDescent="0.2">
      <c r="A216" s="18" t="s">
        <v>50</v>
      </c>
      <c r="B216" s="23" t="s">
        <v>502</v>
      </c>
      <c r="C216" s="23" t="s">
        <v>503</v>
      </c>
      <c r="D216" s="18" t="s">
        <v>52</v>
      </c>
      <c r="E216" s="24" t="s">
        <v>504</v>
      </c>
      <c r="F216" s="25" t="s">
        <v>153</v>
      </c>
      <c r="G216" s="26">
        <v>69.587999999999994</v>
      </c>
      <c r="H216" s="27"/>
      <c r="I216" s="27">
        <f>ROUND(ROUND(H216,2)*ROUND(G216,3),2)</f>
        <v>0</v>
      </c>
      <c r="J216" s="25" t="s">
        <v>55</v>
      </c>
      <c r="O216">
        <f>(I216*21)/100</f>
        <v>0</v>
      </c>
      <c r="P216" t="s">
        <v>26</v>
      </c>
    </row>
    <row r="217" spans="1:16" x14ac:dyDescent="0.2">
      <c r="A217" s="28" t="s">
        <v>56</v>
      </c>
      <c r="E217" s="29" t="s">
        <v>505</v>
      </c>
    </row>
    <row r="218" spans="1:16" x14ac:dyDescent="0.2">
      <c r="A218" s="30" t="s">
        <v>58</v>
      </c>
      <c r="E218" s="31" t="s">
        <v>506</v>
      </c>
    </row>
    <row r="219" spans="1:16" ht="369.75" x14ac:dyDescent="0.2">
      <c r="A219" t="s">
        <v>59</v>
      </c>
      <c r="E219" s="29" t="s">
        <v>507</v>
      </c>
    </row>
    <row r="220" spans="1:16" x14ac:dyDescent="0.2">
      <c r="A220" s="18" t="s">
        <v>50</v>
      </c>
      <c r="B220" s="23" t="s">
        <v>508</v>
      </c>
      <c r="C220" s="23" t="s">
        <v>509</v>
      </c>
      <c r="D220" s="18" t="s">
        <v>52</v>
      </c>
      <c r="E220" s="24" t="s">
        <v>510</v>
      </c>
      <c r="F220" s="25" t="s">
        <v>135</v>
      </c>
      <c r="G220" s="26">
        <v>12.526</v>
      </c>
      <c r="H220" s="27"/>
      <c r="I220" s="27">
        <f>ROUND(ROUND(H220,2)*ROUND(G220,3),2)</f>
        <v>0</v>
      </c>
      <c r="J220" s="25" t="s">
        <v>55</v>
      </c>
      <c r="O220">
        <f>(I220*21)/100</f>
        <v>0</v>
      </c>
      <c r="P220" t="s">
        <v>26</v>
      </c>
    </row>
    <row r="221" spans="1:16" x14ac:dyDescent="0.2">
      <c r="A221" s="28" t="s">
        <v>56</v>
      </c>
      <c r="E221" s="29" t="s">
        <v>511</v>
      </c>
    </row>
    <row r="222" spans="1:16" x14ac:dyDescent="0.2">
      <c r="A222" s="30" t="s">
        <v>58</v>
      </c>
      <c r="E222" s="31" t="s">
        <v>512</v>
      </c>
    </row>
    <row r="223" spans="1:16" ht="267.75" x14ac:dyDescent="0.2">
      <c r="A223" t="s">
        <v>59</v>
      </c>
      <c r="E223" s="29" t="s">
        <v>513</v>
      </c>
    </row>
    <row r="224" spans="1:16" x14ac:dyDescent="0.2">
      <c r="A224" s="18" t="s">
        <v>50</v>
      </c>
      <c r="B224" s="23" t="s">
        <v>514</v>
      </c>
      <c r="C224" s="23" t="s">
        <v>515</v>
      </c>
      <c r="D224" s="18" t="s">
        <v>52</v>
      </c>
      <c r="E224" s="24" t="s">
        <v>516</v>
      </c>
      <c r="F224" s="25" t="s">
        <v>178</v>
      </c>
      <c r="G224" s="26">
        <v>86</v>
      </c>
      <c r="H224" s="27"/>
      <c r="I224" s="27">
        <f>ROUND(ROUND(H224,2)*ROUND(G224,3),2)</f>
        <v>0</v>
      </c>
      <c r="J224" s="25" t="s">
        <v>55</v>
      </c>
      <c r="O224">
        <f>(I224*21)/100</f>
        <v>0</v>
      </c>
      <c r="P224" t="s">
        <v>26</v>
      </c>
    </row>
    <row r="225" spans="1:16" ht="25.5" x14ac:dyDescent="0.2">
      <c r="A225" s="28" t="s">
        <v>56</v>
      </c>
      <c r="E225" s="29" t="s">
        <v>517</v>
      </c>
    </row>
    <row r="226" spans="1:16" x14ac:dyDescent="0.2">
      <c r="A226" s="30" t="s">
        <v>58</v>
      </c>
      <c r="E226" s="31" t="s">
        <v>52</v>
      </c>
    </row>
    <row r="227" spans="1:16" ht="102" x14ac:dyDescent="0.2">
      <c r="A227" t="s">
        <v>59</v>
      </c>
      <c r="E227" s="29" t="s">
        <v>518</v>
      </c>
    </row>
    <row r="228" spans="1:16" x14ac:dyDescent="0.2">
      <c r="A228" s="18" t="s">
        <v>50</v>
      </c>
      <c r="B228" s="23" t="s">
        <v>519</v>
      </c>
      <c r="C228" s="23" t="s">
        <v>269</v>
      </c>
      <c r="D228" s="18" t="s">
        <v>72</v>
      </c>
      <c r="E228" s="24" t="s">
        <v>270</v>
      </c>
      <c r="F228" s="25" t="s">
        <v>178</v>
      </c>
      <c r="G228" s="26">
        <v>354</v>
      </c>
      <c r="H228" s="27"/>
      <c r="I228" s="27">
        <f>ROUND(ROUND(H228,2)*ROUND(G228,3),2)</f>
        <v>0</v>
      </c>
      <c r="J228" s="25" t="s">
        <v>55</v>
      </c>
      <c r="O228">
        <f>(I228*21)/100</f>
        <v>0</v>
      </c>
      <c r="P228" t="s">
        <v>26</v>
      </c>
    </row>
    <row r="229" spans="1:16" ht="25.5" x14ac:dyDescent="0.2">
      <c r="A229" s="28" t="s">
        <v>56</v>
      </c>
      <c r="E229" s="29" t="s">
        <v>520</v>
      </c>
    </row>
    <row r="230" spans="1:16" x14ac:dyDescent="0.2">
      <c r="A230" s="30" t="s">
        <v>58</v>
      </c>
      <c r="E230" s="31" t="s">
        <v>521</v>
      </c>
    </row>
    <row r="231" spans="1:16" ht="102" x14ac:dyDescent="0.2">
      <c r="A231" t="s">
        <v>59</v>
      </c>
      <c r="E231" s="29" t="s">
        <v>522</v>
      </c>
    </row>
    <row r="232" spans="1:16" x14ac:dyDescent="0.2">
      <c r="A232" s="18" t="s">
        <v>50</v>
      </c>
      <c r="B232" s="23" t="s">
        <v>523</v>
      </c>
      <c r="C232" s="23" t="s">
        <v>269</v>
      </c>
      <c r="D232" s="18" t="s">
        <v>76</v>
      </c>
      <c r="E232" s="24" t="s">
        <v>270</v>
      </c>
      <c r="F232" s="25" t="s">
        <v>178</v>
      </c>
      <c r="G232" s="26">
        <v>60</v>
      </c>
      <c r="H232" s="27"/>
      <c r="I232" s="27">
        <f>ROUND(ROUND(H232,2)*ROUND(G232,3),2)</f>
        <v>0</v>
      </c>
      <c r="J232" s="25" t="s">
        <v>55</v>
      </c>
      <c r="O232">
        <f>(I232*21)/100</f>
        <v>0</v>
      </c>
      <c r="P232" t="s">
        <v>26</v>
      </c>
    </row>
    <row r="233" spans="1:16" x14ac:dyDescent="0.2">
      <c r="A233" s="28" t="s">
        <v>56</v>
      </c>
      <c r="E233" s="29" t="s">
        <v>524</v>
      </c>
    </row>
    <row r="234" spans="1:16" x14ac:dyDescent="0.2">
      <c r="A234" s="30" t="s">
        <v>58</v>
      </c>
      <c r="E234" s="31" t="s">
        <v>525</v>
      </c>
    </row>
    <row r="235" spans="1:16" ht="102" x14ac:dyDescent="0.2">
      <c r="A235" t="s">
        <v>59</v>
      </c>
      <c r="E235" s="29" t="s">
        <v>272</v>
      </c>
    </row>
    <row r="236" spans="1:16" x14ac:dyDescent="0.2">
      <c r="A236" s="18" t="s">
        <v>50</v>
      </c>
      <c r="B236" s="23" t="s">
        <v>526</v>
      </c>
      <c r="C236" s="23" t="s">
        <v>269</v>
      </c>
      <c r="D236" s="18" t="s">
        <v>222</v>
      </c>
      <c r="E236" s="24" t="s">
        <v>270</v>
      </c>
      <c r="F236" s="25" t="s">
        <v>178</v>
      </c>
      <c r="G236" s="26">
        <v>153.12</v>
      </c>
      <c r="H236" s="27"/>
      <c r="I236" s="27">
        <f>ROUND(ROUND(H236,2)*ROUND(G236,3),2)</f>
        <v>0</v>
      </c>
      <c r="J236" s="25" t="s">
        <v>55</v>
      </c>
      <c r="O236">
        <f>(I236*21)/100</f>
        <v>0</v>
      </c>
      <c r="P236" t="s">
        <v>26</v>
      </c>
    </row>
    <row r="237" spans="1:16" ht="25.5" x14ac:dyDescent="0.2">
      <c r="A237" s="28" t="s">
        <v>56</v>
      </c>
      <c r="E237" s="29" t="s">
        <v>527</v>
      </c>
    </row>
    <row r="238" spans="1:16" x14ac:dyDescent="0.2">
      <c r="A238" s="30" t="s">
        <v>58</v>
      </c>
      <c r="E238" s="31" t="s">
        <v>528</v>
      </c>
    </row>
    <row r="239" spans="1:16" ht="102" x14ac:dyDescent="0.2">
      <c r="A239" t="s">
        <v>59</v>
      </c>
      <c r="E239" s="29" t="s">
        <v>272</v>
      </c>
    </row>
    <row r="240" spans="1:16" x14ac:dyDescent="0.2">
      <c r="A240" s="18" t="s">
        <v>50</v>
      </c>
      <c r="B240" s="23" t="s">
        <v>529</v>
      </c>
      <c r="C240" s="23" t="s">
        <v>530</v>
      </c>
      <c r="D240" s="18" t="s">
        <v>52</v>
      </c>
      <c r="E240" s="24" t="s">
        <v>531</v>
      </c>
      <c r="F240" s="25" t="s">
        <v>178</v>
      </c>
      <c r="G240" s="26">
        <v>177</v>
      </c>
      <c r="H240" s="27"/>
      <c r="I240" s="27">
        <f>ROUND(ROUND(H240,2)*ROUND(G240,3),2)</f>
        <v>0</v>
      </c>
      <c r="J240" s="25" t="s">
        <v>55</v>
      </c>
      <c r="O240">
        <f>(I240*21)/100</f>
        <v>0</v>
      </c>
      <c r="P240" t="s">
        <v>26</v>
      </c>
    </row>
    <row r="241" spans="1:18" ht="25.5" x14ac:dyDescent="0.2">
      <c r="A241" s="28" t="s">
        <v>56</v>
      </c>
      <c r="E241" s="29" t="s">
        <v>532</v>
      </c>
    </row>
    <row r="242" spans="1:18" x14ac:dyDescent="0.2">
      <c r="A242" s="30" t="s">
        <v>58</v>
      </c>
      <c r="E242" s="31" t="s">
        <v>52</v>
      </c>
    </row>
    <row r="243" spans="1:18" ht="102" x14ac:dyDescent="0.2">
      <c r="A243" t="s">
        <v>59</v>
      </c>
      <c r="E243" s="29" t="s">
        <v>533</v>
      </c>
    </row>
    <row r="244" spans="1:18" ht="12.75" customHeight="1" x14ac:dyDescent="0.2">
      <c r="A244" s="5" t="s">
        <v>47</v>
      </c>
      <c r="B244" s="5"/>
      <c r="C244" s="32" t="s">
        <v>25</v>
      </c>
      <c r="D244" s="5"/>
      <c r="E244" s="21" t="s">
        <v>534</v>
      </c>
      <c r="F244" s="5"/>
      <c r="G244" s="5"/>
      <c r="H244" s="5"/>
      <c r="I244" s="33">
        <f>0+Q244</f>
        <v>0</v>
      </c>
      <c r="J244" s="5"/>
      <c r="O244">
        <f>0+R244</f>
        <v>0</v>
      </c>
      <c r="Q244">
        <f>0+I245+I249+I253+I257+I261+I265+I269+I273+I277</f>
        <v>0</v>
      </c>
      <c r="R244">
        <f>0+O245+O249+O253+O257+O261+O265+O269+O273+O277</f>
        <v>0</v>
      </c>
    </row>
    <row r="245" spans="1:18" x14ac:dyDescent="0.2">
      <c r="A245" s="18" t="s">
        <v>50</v>
      </c>
      <c r="B245" s="23" t="s">
        <v>535</v>
      </c>
      <c r="C245" s="23" t="s">
        <v>536</v>
      </c>
      <c r="D245" s="18" t="s">
        <v>52</v>
      </c>
      <c r="E245" s="24" t="s">
        <v>537</v>
      </c>
      <c r="F245" s="25" t="s">
        <v>94</v>
      </c>
      <c r="G245" s="26">
        <v>56</v>
      </c>
      <c r="H245" s="27"/>
      <c r="I245" s="27">
        <f>ROUND(ROUND(H245,2)*ROUND(G245,3),2)</f>
        <v>0</v>
      </c>
      <c r="J245" s="25" t="s">
        <v>55</v>
      </c>
      <c r="O245">
        <f>(I245*21)/100</f>
        <v>0</v>
      </c>
      <c r="P245" t="s">
        <v>26</v>
      </c>
    </row>
    <row r="246" spans="1:18" x14ac:dyDescent="0.2">
      <c r="A246" s="28" t="s">
        <v>56</v>
      </c>
      <c r="E246" s="29" t="s">
        <v>538</v>
      </c>
    </row>
    <row r="247" spans="1:18" x14ac:dyDescent="0.2">
      <c r="A247" s="30" t="s">
        <v>58</v>
      </c>
      <c r="E247" s="31" t="s">
        <v>539</v>
      </c>
    </row>
    <row r="248" spans="1:18" ht="25.5" x14ac:dyDescent="0.2">
      <c r="A248" t="s">
        <v>59</v>
      </c>
      <c r="E248" s="29" t="s">
        <v>540</v>
      </c>
    </row>
    <row r="249" spans="1:18" x14ac:dyDescent="0.2">
      <c r="A249" s="18" t="s">
        <v>50</v>
      </c>
      <c r="B249" s="23" t="s">
        <v>541</v>
      </c>
      <c r="C249" s="23" t="s">
        <v>542</v>
      </c>
      <c r="D249" s="18" t="s">
        <v>52</v>
      </c>
      <c r="E249" s="24" t="s">
        <v>543</v>
      </c>
      <c r="F249" s="25" t="s">
        <v>153</v>
      </c>
      <c r="G249" s="26">
        <v>15.834</v>
      </c>
      <c r="H249" s="27"/>
      <c r="I249" s="27">
        <f>ROUND(ROUND(H249,2)*ROUND(G249,3),2)</f>
        <v>0</v>
      </c>
      <c r="J249" s="25" t="s">
        <v>55</v>
      </c>
      <c r="O249">
        <f>(I249*21)/100</f>
        <v>0</v>
      </c>
      <c r="P249" t="s">
        <v>26</v>
      </c>
    </row>
    <row r="250" spans="1:18" x14ac:dyDescent="0.2">
      <c r="A250" s="28" t="s">
        <v>56</v>
      </c>
      <c r="E250" s="29" t="s">
        <v>544</v>
      </c>
    </row>
    <row r="251" spans="1:18" x14ac:dyDescent="0.2">
      <c r="A251" s="30" t="s">
        <v>58</v>
      </c>
      <c r="E251" s="31" t="s">
        <v>545</v>
      </c>
    </row>
    <row r="252" spans="1:18" ht="382.5" x14ac:dyDescent="0.2">
      <c r="A252" t="s">
        <v>59</v>
      </c>
      <c r="E252" s="29" t="s">
        <v>546</v>
      </c>
    </row>
    <row r="253" spans="1:18" x14ac:dyDescent="0.2">
      <c r="A253" s="18" t="s">
        <v>50</v>
      </c>
      <c r="B253" s="23" t="s">
        <v>547</v>
      </c>
      <c r="C253" s="23" t="s">
        <v>548</v>
      </c>
      <c r="D253" s="18" t="s">
        <v>52</v>
      </c>
      <c r="E253" s="24" t="s">
        <v>549</v>
      </c>
      <c r="F253" s="25" t="s">
        <v>135</v>
      </c>
      <c r="G253" s="26">
        <v>3.1669999999999998</v>
      </c>
      <c r="H253" s="27"/>
      <c r="I253" s="27">
        <f>ROUND(ROUND(H253,2)*ROUND(G253,3),2)</f>
        <v>0</v>
      </c>
      <c r="J253" s="25" t="s">
        <v>55</v>
      </c>
      <c r="O253">
        <f>(I253*21)/100</f>
        <v>0</v>
      </c>
      <c r="P253" t="s">
        <v>26</v>
      </c>
    </row>
    <row r="254" spans="1:18" x14ac:dyDescent="0.2">
      <c r="A254" s="28" t="s">
        <v>56</v>
      </c>
      <c r="E254" s="29" t="s">
        <v>550</v>
      </c>
    </row>
    <row r="255" spans="1:18" x14ac:dyDescent="0.2">
      <c r="A255" s="30" t="s">
        <v>58</v>
      </c>
      <c r="E255" s="31" t="s">
        <v>551</v>
      </c>
    </row>
    <row r="256" spans="1:18" ht="242.25" x14ac:dyDescent="0.2">
      <c r="A256" t="s">
        <v>59</v>
      </c>
      <c r="E256" s="29" t="s">
        <v>552</v>
      </c>
    </row>
    <row r="257" spans="1:16" x14ac:dyDescent="0.2">
      <c r="A257" s="18" t="s">
        <v>50</v>
      </c>
      <c r="B257" s="23" t="s">
        <v>553</v>
      </c>
      <c r="C257" s="23" t="s">
        <v>554</v>
      </c>
      <c r="D257" s="18" t="s">
        <v>52</v>
      </c>
      <c r="E257" s="24" t="s">
        <v>555</v>
      </c>
      <c r="F257" s="25" t="s">
        <v>153</v>
      </c>
      <c r="G257" s="26">
        <v>75.251000000000005</v>
      </c>
      <c r="H257" s="27"/>
      <c r="I257" s="27">
        <f>ROUND(ROUND(H257,2)*ROUND(G257,3),2)</f>
        <v>0</v>
      </c>
      <c r="J257" s="25" t="s">
        <v>55</v>
      </c>
      <c r="O257">
        <f>(I257*21)/100</f>
        <v>0</v>
      </c>
      <c r="P257" t="s">
        <v>26</v>
      </c>
    </row>
    <row r="258" spans="1:16" x14ac:dyDescent="0.2">
      <c r="A258" s="28" t="s">
        <v>56</v>
      </c>
      <c r="E258" s="29" t="s">
        <v>556</v>
      </c>
    </row>
    <row r="259" spans="1:16" x14ac:dyDescent="0.2">
      <c r="A259" s="30" t="s">
        <v>58</v>
      </c>
      <c r="E259" s="31" t="s">
        <v>557</v>
      </c>
    </row>
    <row r="260" spans="1:16" ht="369.75" x14ac:dyDescent="0.2">
      <c r="A260" t="s">
        <v>59</v>
      </c>
      <c r="E260" s="29" t="s">
        <v>558</v>
      </c>
    </row>
    <row r="261" spans="1:16" x14ac:dyDescent="0.2">
      <c r="A261" s="18" t="s">
        <v>50</v>
      </c>
      <c r="B261" s="23" t="s">
        <v>559</v>
      </c>
      <c r="C261" s="23" t="s">
        <v>560</v>
      </c>
      <c r="D261" s="18" t="s">
        <v>52</v>
      </c>
      <c r="E261" s="24" t="s">
        <v>561</v>
      </c>
      <c r="F261" s="25" t="s">
        <v>135</v>
      </c>
      <c r="G261" s="26">
        <v>13.545</v>
      </c>
      <c r="H261" s="27"/>
      <c r="I261" s="27">
        <f>ROUND(ROUND(H261,2)*ROUND(G261,3),2)</f>
        <v>0</v>
      </c>
      <c r="J261" s="25" t="s">
        <v>55</v>
      </c>
      <c r="O261">
        <f>(I261*21)/100</f>
        <v>0</v>
      </c>
      <c r="P261" t="s">
        <v>26</v>
      </c>
    </row>
    <row r="262" spans="1:16" x14ac:dyDescent="0.2">
      <c r="A262" s="28" t="s">
        <v>56</v>
      </c>
      <c r="E262" s="29" t="s">
        <v>562</v>
      </c>
    </row>
    <row r="263" spans="1:16" x14ac:dyDescent="0.2">
      <c r="A263" s="30" t="s">
        <v>58</v>
      </c>
      <c r="E263" s="31" t="s">
        <v>563</v>
      </c>
    </row>
    <row r="264" spans="1:16" ht="267.75" x14ac:dyDescent="0.2">
      <c r="A264" t="s">
        <v>59</v>
      </c>
      <c r="E264" s="29" t="s">
        <v>513</v>
      </c>
    </row>
    <row r="265" spans="1:16" x14ac:dyDescent="0.2">
      <c r="A265" s="18" t="s">
        <v>50</v>
      </c>
      <c r="B265" s="23" t="s">
        <v>564</v>
      </c>
      <c r="C265" s="23" t="s">
        <v>565</v>
      </c>
      <c r="D265" s="18" t="s">
        <v>72</v>
      </c>
      <c r="E265" s="24" t="s">
        <v>566</v>
      </c>
      <c r="F265" s="25" t="s">
        <v>153</v>
      </c>
      <c r="G265" s="26">
        <v>88.81</v>
      </c>
      <c r="H265" s="27"/>
      <c r="I265" s="27">
        <f>ROUND(ROUND(H265,2)*ROUND(G265,3),2)</f>
        <v>0</v>
      </c>
      <c r="J265" s="25" t="s">
        <v>55</v>
      </c>
      <c r="O265">
        <f>(I265*21)/100</f>
        <v>0</v>
      </c>
      <c r="P265" t="s">
        <v>26</v>
      </c>
    </row>
    <row r="266" spans="1:16" ht="25.5" x14ac:dyDescent="0.2">
      <c r="A266" s="28" t="s">
        <v>56</v>
      </c>
      <c r="E266" s="29" t="s">
        <v>567</v>
      </c>
    </row>
    <row r="267" spans="1:16" x14ac:dyDescent="0.2">
      <c r="A267" s="30" t="s">
        <v>58</v>
      </c>
      <c r="E267" s="31" t="s">
        <v>568</v>
      </c>
    </row>
    <row r="268" spans="1:16" ht="369.75" x14ac:dyDescent="0.2">
      <c r="A268" t="s">
        <v>59</v>
      </c>
      <c r="E268" s="29" t="s">
        <v>558</v>
      </c>
    </row>
    <row r="269" spans="1:16" x14ac:dyDescent="0.2">
      <c r="A269" s="18" t="s">
        <v>50</v>
      </c>
      <c r="B269" s="23" t="s">
        <v>569</v>
      </c>
      <c r="C269" s="23" t="s">
        <v>565</v>
      </c>
      <c r="D269" s="18" t="s">
        <v>76</v>
      </c>
      <c r="E269" s="24" t="s">
        <v>566</v>
      </c>
      <c r="F269" s="25" t="s">
        <v>153</v>
      </c>
      <c r="G269" s="26">
        <v>1.7</v>
      </c>
      <c r="H269" s="27"/>
      <c r="I269" s="27">
        <f>ROUND(ROUND(H269,2)*ROUND(G269,3),2)</f>
        <v>0</v>
      </c>
      <c r="J269" s="25" t="s">
        <v>55</v>
      </c>
      <c r="O269">
        <f>(I269*21)/100</f>
        <v>0</v>
      </c>
      <c r="P269" t="s">
        <v>26</v>
      </c>
    </row>
    <row r="270" spans="1:16" x14ac:dyDescent="0.2">
      <c r="A270" s="28" t="s">
        <v>56</v>
      </c>
      <c r="E270" s="29" t="s">
        <v>570</v>
      </c>
    </row>
    <row r="271" spans="1:16" x14ac:dyDescent="0.2">
      <c r="A271" s="30" t="s">
        <v>58</v>
      </c>
      <c r="E271" s="31" t="s">
        <v>52</v>
      </c>
    </row>
    <row r="272" spans="1:16" ht="369.75" x14ac:dyDescent="0.2">
      <c r="A272" t="s">
        <v>59</v>
      </c>
      <c r="E272" s="29" t="s">
        <v>558</v>
      </c>
    </row>
    <row r="273" spans="1:18" x14ac:dyDescent="0.2">
      <c r="A273" s="18" t="s">
        <v>50</v>
      </c>
      <c r="B273" s="23" t="s">
        <v>571</v>
      </c>
      <c r="C273" s="23" t="s">
        <v>572</v>
      </c>
      <c r="D273" s="18" t="s">
        <v>72</v>
      </c>
      <c r="E273" s="24" t="s">
        <v>573</v>
      </c>
      <c r="F273" s="25" t="s">
        <v>135</v>
      </c>
      <c r="G273" s="26">
        <v>15.986000000000001</v>
      </c>
      <c r="H273" s="27"/>
      <c r="I273" s="27">
        <f>ROUND(ROUND(H273,2)*ROUND(G273,3),2)</f>
        <v>0</v>
      </c>
      <c r="J273" s="25" t="s">
        <v>55</v>
      </c>
      <c r="O273">
        <f>(I273*21)/100</f>
        <v>0</v>
      </c>
      <c r="P273" t="s">
        <v>26</v>
      </c>
    </row>
    <row r="274" spans="1:18" x14ac:dyDescent="0.2">
      <c r="A274" s="28" t="s">
        <v>56</v>
      </c>
      <c r="E274" s="29" t="s">
        <v>574</v>
      </c>
    </row>
    <row r="275" spans="1:18" x14ac:dyDescent="0.2">
      <c r="A275" s="30" t="s">
        <v>58</v>
      </c>
      <c r="E275" s="31" t="s">
        <v>575</v>
      </c>
    </row>
    <row r="276" spans="1:18" ht="267.75" x14ac:dyDescent="0.2">
      <c r="A276" t="s">
        <v>59</v>
      </c>
      <c r="E276" s="29" t="s">
        <v>513</v>
      </c>
    </row>
    <row r="277" spans="1:18" x14ac:dyDescent="0.2">
      <c r="A277" s="18" t="s">
        <v>50</v>
      </c>
      <c r="B277" s="23" t="s">
        <v>576</v>
      </c>
      <c r="C277" s="23" t="s">
        <v>572</v>
      </c>
      <c r="D277" s="18" t="s">
        <v>76</v>
      </c>
      <c r="E277" s="24" t="s">
        <v>573</v>
      </c>
      <c r="F277" s="25" t="s">
        <v>135</v>
      </c>
      <c r="G277" s="26">
        <v>0.34</v>
      </c>
      <c r="H277" s="27"/>
      <c r="I277" s="27">
        <f>ROUND(ROUND(H277,2)*ROUND(G277,3),2)</f>
        <v>0</v>
      </c>
      <c r="J277" s="25" t="s">
        <v>55</v>
      </c>
      <c r="O277">
        <f>(I277*21)/100</f>
        <v>0</v>
      </c>
      <c r="P277" t="s">
        <v>26</v>
      </c>
    </row>
    <row r="278" spans="1:18" x14ac:dyDescent="0.2">
      <c r="A278" s="28" t="s">
        <v>56</v>
      </c>
      <c r="E278" s="29" t="s">
        <v>577</v>
      </c>
    </row>
    <row r="279" spans="1:18" x14ac:dyDescent="0.2">
      <c r="A279" s="30" t="s">
        <v>58</v>
      </c>
      <c r="E279" s="31" t="s">
        <v>578</v>
      </c>
    </row>
    <row r="280" spans="1:18" ht="267.75" x14ac:dyDescent="0.2">
      <c r="A280" t="s">
        <v>59</v>
      </c>
      <c r="E280" s="29" t="s">
        <v>513</v>
      </c>
    </row>
    <row r="281" spans="1:18" ht="12.75" customHeight="1" x14ac:dyDescent="0.2">
      <c r="A281" s="5" t="s">
        <v>47</v>
      </c>
      <c r="B281" s="5"/>
      <c r="C281" s="32" t="s">
        <v>35</v>
      </c>
      <c r="D281" s="5"/>
      <c r="E281" s="21" t="s">
        <v>579</v>
      </c>
      <c r="F281" s="5"/>
      <c r="G281" s="5"/>
      <c r="H281" s="5"/>
      <c r="I281" s="33">
        <f>0+Q281</f>
        <v>0</v>
      </c>
      <c r="J281" s="5"/>
      <c r="O281">
        <f>0+R281</f>
        <v>0</v>
      </c>
      <c r="Q281">
        <f>0+I282+I286+I290+I294+I298+I302</f>
        <v>0</v>
      </c>
      <c r="R281">
        <f>0+O282+O286+O290+O294+O298+O302</f>
        <v>0</v>
      </c>
    </row>
    <row r="282" spans="1:18" x14ac:dyDescent="0.2">
      <c r="A282" s="18" t="s">
        <v>50</v>
      </c>
      <c r="B282" s="23" t="s">
        <v>580</v>
      </c>
      <c r="C282" s="23" t="s">
        <v>581</v>
      </c>
      <c r="D282" s="18" t="s">
        <v>72</v>
      </c>
      <c r="E282" s="24" t="s">
        <v>582</v>
      </c>
      <c r="F282" s="25" t="s">
        <v>153</v>
      </c>
      <c r="G282" s="26">
        <v>14.378</v>
      </c>
      <c r="H282" s="27"/>
      <c r="I282" s="27">
        <f>ROUND(ROUND(H282,2)*ROUND(G282,3),2)</f>
        <v>0</v>
      </c>
      <c r="J282" s="25" t="s">
        <v>55</v>
      </c>
      <c r="O282">
        <f>(I282*21)/100</f>
        <v>0</v>
      </c>
      <c r="P282" t="s">
        <v>26</v>
      </c>
    </row>
    <row r="283" spans="1:18" x14ac:dyDescent="0.2">
      <c r="A283" s="28" t="s">
        <v>56</v>
      </c>
      <c r="E283" s="29" t="s">
        <v>583</v>
      </c>
    </row>
    <row r="284" spans="1:18" x14ac:dyDescent="0.2">
      <c r="A284" s="30" t="s">
        <v>58</v>
      </c>
      <c r="E284" s="31" t="s">
        <v>584</v>
      </c>
    </row>
    <row r="285" spans="1:18" ht="369.75" x14ac:dyDescent="0.2">
      <c r="A285" t="s">
        <v>59</v>
      </c>
      <c r="E285" s="29" t="s">
        <v>558</v>
      </c>
    </row>
    <row r="286" spans="1:18" x14ac:dyDescent="0.2">
      <c r="A286" s="18" t="s">
        <v>50</v>
      </c>
      <c r="B286" s="23" t="s">
        <v>585</v>
      </c>
      <c r="C286" s="23" t="s">
        <v>581</v>
      </c>
      <c r="D286" s="18" t="s">
        <v>76</v>
      </c>
      <c r="E286" s="24" t="s">
        <v>582</v>
      </c>
      <c r="F286" s="25" t="s">
        <v>153</v>
      </c>
      <c r="G286" s="26">
        <v>22.890999999999998</v>
      </c>
      <c r="H286" s="27"/>
      <c r="I286" s="27">
        <f>ROUND(ROUND(H286,2)*ROUND(G286,3),2)</f>
        <v>0</v>
      </c>
      <c r="J286" s="25" t="s">
        <v>55</v>
      </c>
      <c r="O286">
        <f>(I286*21)/100</f>
        <v>0</v>
      </c>
      <c r="P286" t="s">
        <v>26</v>
      </c>
    </row>
    <row r="287" spans="1:18" x14ac:dyDescent="0.2">
      <c r="A287" s="28" t="s">
        <v>56</v>
      </c>
      <c r="E287" s="29" t="s">
        <v>586</v>
      </c>
    </row>
    <row r="288" spans="1:18" x14ac:dyDescent="0.2">
      <c r="A288" s="30" t="s">
        <v>58</v>
      </c>
      <c r="E288" s="31" t="s">
        <v>587</v>
      </c>
    </row>
    <row r="289" spans="1:16" ht="369.75" x14ac:dyDescent="0.2">
      <c r="A289" t="s">
        <v>59</v>
      </c>
      <c r="E289" s="29" t="s">
        <v>558</v>
      </c>
    </row>
    <row r="290" spans="1:16" x14ac:dyDescent="0.2">
      <c r="A290" s="18" t="s">
        <v>50</v>
      </c>
      <c r="B290" s="23" t="s">
        <v>588</v>
      </c>
      <c r="C290" s="23" t="s">
        <v>589</v>
      </c>
      <c r="D290" s="18" t="s">
        <v>52</v>
      </c>
      <c r="E290" s="24" t="s">
        <v>590</v>
      </c>
      <c r="F290" s="25" t="s">
        <v>153</v>
      </c>
      <c r="G290" s="26">
        <v>53.82</v>
      </c>
      <c r="H290" s="27"/>
      <c r="I290" s="27">
        <f>ROUND(ROUND(H290,2)*ROUND(G290,3),2)</f>
        <v>0</v>
      </c>
      <c r="J290" s="25" t="s">
        <v>55</v>
      </c>
      <c r="O290">
        <f>(I290*21)/100</f>
        <v>0</v>
      </c>
      <c r="P290" t="s">
        <v>26</v>
      </c>
    </row>
    <row r="291" spans="1:16" x14ac:dyDescent="0.2">
      <c r="A291" s="28" t="s">
        <v>56</v>
      </c>
      <c r="E291" s="29" t="s">
        <v>591</v>
      </c>
    </row>
    <row r="292" spans="1:16" x14ac:dyDescent="0.2">
      <c r="A292" s="30" t="s">
        <v>58</v>
      </c>
      <c r="E292" s="31" t="s">
        <v>592</v>
      </c>
    </row>
    <row r="293" spans="1:16" ht="369.75" x14ac:dyDescent="0.2">
      <c r="A293" t="s">
        <v>59</v>
      </c>
      <c r="E293" s="29" t="s">
        <v>558</v>
      </c>
    </row>
    <row r="294" spans="1:16" x14ac:dyDescent="0.2">
      <c r="A294" s="18" t="s">
        <v>50</v>
      </c>
      <c r="B294" s="23" t="s">
        <v>593</v>
      </c>
      <c r="C294" s="23" t="s">
        <v>594</v>
      </c>
      <c r="D294" s="18" t="s">
        <v>72</v>
      </c>
      <c r="E294" s="24" t="s">
        <v>595</v>
      </c>
      <c r="F294" s="25" t="s">
        <v>153</v>
      </c>
      <c r="G294" s="26">
        <v>41.25</v>
      </c>
      <c r="H294" s="27"/>
      <c r="I294" s="27">
        <f>ROUND(ROUND(H294,2)*ROUND(G294,3),2)</f>
        <v>0</v>
      </c>
      <c r="J294" s="25" t="s">
        <v>55</v>
      </c>
      <c r="O294">
        <f>(I294*21)/100</f>
        <v>0</v>
      </c>
      <c r="P294" t="s">
        <v>26</v>
      </c>
    </row>
    <row r="295" spans="1:16" ht="38.25" x14ac:dyDescent="0.2">
      <c r="A295" s="28" t="s">
        <v>56</v>
      </c>
      <c r="E295" s="29" t="s">
        <v>596</v>
      </c>
    </row>
    <row r="296" spans="1:16" x14ac:dyDescent="0.2">
      <c r="A296" s="30" t="s">
        <v>58</v>
      </c>
      <c r="E296" s="31" t="s">
        <v>52</v>
      </c>
    </row>
    <row r="297" spans="1:16" ht="51" x14ac:dyDescent="0.2">
      <c r="A297" t="s">
        <v>59</v>
      </c>
      <c r="E297" s="29" t="s">
        <v>597</v>
      </c>
    </row>
    <row r="298" spans="1:16" x14ac:dyDescent="0.2">
      <c r="A298" s="18" t="s">
        <v>50</v>
      </c>
      <c r="B298" s="23" t="s">
        <v>598</v>
      </c>
      <c r="C298" s="23" t="s">
        <v>594</v>
      </c>
      <c r="D298" s="18" t="s">
        <v>76</v>
      </c>
      <c r="E298" s="24" t="s">
        <v>595</v>
      </c>
      <c r="F298" s="25" t="s">
        <v>153</v>
      </c>
      <c r="G298" s="26">
        <v>27.689</v>
      </c>
      <c r="H298" s="27"/>
      <c r="I298" s="27">
        <f>ROUND(ROUND(H298,2)*ROUND(G298,3),2)</f>
        <v>0</v>
      </c>
      <c r="J298" s="25" t="s">
        <v>55</v>
      </c>
      <c r="O298">
        <f>(I298*21)/100</f>
        <v>0</v>
      </c>
      <c r="P298" t="s">
        <v>26</v>
      </c>
    </row>
    <row r="299" spans="1:16" ht="25.5" x14ac:dyDescent="0.2">
      <c r="A299" s="28" t="s">
        <v>56</v>
      </c>
      <c r="E299" s="29" t="s">
        <v>599</v>
      </c>
    </row>
    <row r="300" spans="1:16" x14ac:dyDescent="0.2">
      <c r="A300" s="30" t="s">
        <v>58</v>
      </c>
      <c r="E300" s="31" t="s">
        <v>600</v>
      </c>
    </row>
    <row r="301" spans="1:16" ht="51" x14ac:dyDescent="0.2">
      <c r="A301" t="s">
        <v>59</v>
      </c>
      <c r="E301" s="29" t="s">
        <v>597</v>
      </c>
    </row>
    <row r="302" spans="1:16" x14ac:dyDescent="0.2">
      <c r="A302" s="18" t="s">
        <v>50</v>
      </c>
      <c r="B302" s="23" t="s">
        <v>601</v>
      </c>
      <c r="C302" s="23" t="s">
        <v>602</v>
      </c>
      <c r="D302" s="18" t="s">
        <v>52</v>
      </c>
      <c r="E302" s="24" t="s">
        <v>603</v>
      </c>
      <c r="F302" s="25" t="s">
        <v>153</v>
      </c>
      <c r="G302" s="26">
        <v>50.625999999999998</v>
      </c>
      <c r="H302" s="27"/>
      <c r="I302" s="27">
        <f>ROUND(ROUND(H302,2)*ROUND(G302,3),2)</f>
        <v>0</v>
      </c>
      <c r="J302" s="25" t="s">
        <v>55</v>
      </c>
      <c r="O302">
        <f>(I302*21)/100</f>
        <v>0</v>
      </c>
      <c r="P302" t="s">
        <v>26</v>
      </c>
    </row>
    <row r="303" spans="1:16" ht="25.5" x14ac:dyDescent="0.2">
      <c r="A303" s="28" t="s">
        <v>56</v>
      </c>
      <c r="E303" s="29" t="s">
        <v>604</v>
      </c>
    </row>
    <row r="304" spans="1:16" x14ac:dyDescent="0.2">
      <c r="A304" s="30" t="s">
        <v>58</v>
      </c>
      <c r="E304" s="31" t="s">
        <v>605</v>
      </c>
    </row>
    <row r="305" spans="1:18" ht="102" x14ac:dyDescent="0.2">
      <c r="A305" t="s">
        <v>59</v>
      </c>
      <c r="E305" s="29" t="s">
        <v>606</v>
      </c>
    </row>
    <row r="306" spans="1:18" ht="12.75" customHeight="1" x14ac:dyDescent="0.2">
      <c r="A306" s="5" t="s">
        <v>47</v>
      </c>
      <c r="B306" s="5"/>
      <c r="C306" s="32" t="s">
        <v>37</v>
      </c>
      <c r="D306" s="5"/>
      <c r="E306" s="21" t="s">
        <v>273</v>
      </c>
      <c r="F306" s="5"/>
      <c r="G306" s="5"/>
      <c r="H306" s="5"/>
      <c r="I306" s="33">
        <f>0+Q306</f>
        <v>0</v>
      </c>
      <c r="J306" s="5"/>
      <c r="O306">
        <f>0+R306</f>
        <v>0</v>
      </c>
      <c r="Q306">
        <f>0+I307+I311+I315+I319+I323+I327+I331+I335+I339+I343+I347</f>
        <v>0</v>
      </c>
      <c r="R306">
        <f>0+O307+O311+O315+O319+O323+O327+O331+O335+O339+O343+O347</f>
        <v>0</v>
      </c>
    </row>
    <row r="307" spans="1:18" x14ac:dyDescent="0.2">
      <c r="A307" s="18" t="s">
        <v>50</v>
      </c>
      <c r="B307" s="23" t="s">
        <v>607</v>
      </c>
      <c r="C307" s="23" t="s">
        <v>275</v>
      </c>
      <c r="D307" s="18" t="s">
        <v>72</v>
      </c>
      <c r="E307" s="24" t="s">
        <v>276</v>
      </c>
      <c r="F307" s="25" t="s">
        <v>178</v>
      </c>
      <c r="G307" s="26">
        <v>654.38</v>
      </c>
      <c r="H307" s="27"/>
      <c r="I307" s="27">
        <f>ROUND(ROUND(H307,2)*ROUND(G307,3),2)</f>
        <v>0</v>
      </c>
      <c r="J307" s="25" t="s">
        <v>55</v>
      </c>
      <c r="O307">
        <f>(I307*21)/100</f>
        <v>0</v>
      </c>
      <c r="P307" t="s">
        <v>26</v>
      </c>
    </row>
    <row r="308" spans="1:18" ht="25.5" x14ac:dyDescent="0.2">
      <c r="A308" s="28" t="s">
        <v>56</v>
      </c>
      <c r="E308" s="29" t="s">
        <v>608</v>
      </c>
    </row>
    <row r="309" spans="1:18" x14ac:dyDescent="0.2">
      <c r="A309" s="30" t="s">
        <v>58</v>
      </c>
      <c r="E309" s="31" t="s">
        <v>52</v>
      </c>
    </row>
    <row r="310" spans="1:18" ht="51" x14ac:dyDescent="0.2">
      <c r="A310" t="s">
        <v>59</v>
      </c>
      <c r="E310" s="29" t="s">
        <v>278</v>
      </c>
    </row>
    <row r="311" spans="1:18" x14ac:dyDescent="0.2">
      <c r="A311" s="18" t="s">
        <v>50</v>
      </c>
      <c r="B311" s="23" t="s">
        <v>609</v>
      </c>
      <c r="C311" s="23" t="s">
        <v>275</v>
      </c>
      <c r="D311" s="18" t="s">
        <v>76</v>
      </c>
      <c r="E311" s="24" t="s">
        <v>276</v>
      </c>
      <c r="F311" s="25" t="s">
        <v>178</v>
      </c>
      <c r="G311" s="26">
        <v>646.55999999999995</v>
      </c>
      <c r="H311" s="27"/>
      <c r="I311" s="27">
        <f>ROUND(ROUND(H311,2)*ROUND(G311,3),2)</f>
        <v>0</v>
      </c>
      <c r="J311" s="25" t="s">
        <v>55</v>
      </c>
      <c r="O311">
        <f>(I311*21)/100</f>
        <v>0</v>
      </c>
      <c r="P311" t="s">
        <v>26</v>
      </c>
    </row>
    <row r="312" spans="1:18" ht="25.5" x14ac:dyDescent="0.2">
      <c r="A312" s="28" t="s">
        <v>56</v>
      </c>
      <c r="E312" s="29" t="s">
        <v>610</v>
      </c>
    </row>
    <row r="313" spans="1:18" x14ac:dyDescent="0.2">
      <c r="A313" s="30" t="s">
        <v>58</v>
      </c>
      <c r="E313" s="31" t="s">
        <v>611</v>
      </c>
    </row>
    <row r="314" spans="1:18" ht="51" x14ac:dyDescent="0.2">
      <c r="A314" t="s">
        <v>59</v>
      </c>
      <c r="E314" s="29" t="s">
        <v>278</v>
      </c>
    </row>
    <row r="315" spans="1:18" x14ac:dyDescent="0.2">
      <c r="A315" s="18" t="s">
        <v>50</v>
      </c>
      <c r="B315" s="23" t="s">
        <v>612</v>
      </c>
      <c r="C315" s="23" t="s">
        <v>613</v>
      </c>
      <c r="D315" s="18" t="s">
        <v>52</v>
      </c>
      <c r="E315" s="24" t="s">
        <v>614</v>
      </c>
      <c r="F315" s="25" t="s">
        <v>153</v>
      </c>
      <c r="G315" s="26">
        <v>17.852</v>
      </c>
      <c r="H315" s="27"/>
      <c r="I315" s="27">
        <f>ROUND(ROUND(H315,2)*ROUND(G315,3),2)</f>
        <v>0</v>
      </c>
      <c r="J315" s="25" t="s">
        <v>55</v>
      </c>
      <c r="O315">
        <f>(I315*21)/100</f>
        <v>0</v>
      </c>
      <c r="P315" t="s">
        <v>26</v>
      </c>
    </row>
    <row r="316" spans="1:18" x14ac:dyDescent="0.2">
      <c r="A316" s="28" t="s">
        <v>56</v>
      </c>
      <c r="E316" s="29" t="s">
        <v>615</v>
      </c>
    </row>
    <row r="317" spans="1:18" x14ac:dyDescent="0.2">
      <c r="A317" s="30" t="s">
        <v>58</v>
      </c>
      <c r="E317" s="31" t="s">
        <v>616</v>
      </c>
    </row>
    <row r="318" spans="1:18" ht="102" x14ac:dyDescent="0.2">
      <c r="A318" t="s">
        <v>59</v>
      </c>
      <c r="E318" s="29" t="s">
        <v>617</v>
      </c>
    </row>
    <row r="319" spans="1:18" x14ac:dyDescent="0.2">
      <c r="A319" s="18" t="s">
        <v>50</v>
      </c>
      <c r="B319" s="23" t="s">
        <v>618</v>
      </c>
      <c r="C319" s="23" t="s">
        <v>619</v>
      </c>
      <c r="D319" s="18" t="s">
        <v>52</v>
      </c>
      <c r="E319" s="24" t="s">
        <v>620</v>
      </c>
      <c r="F319" s="25" t="s">
        <v>178</v>
      </c>
      <c r="G319" s="26">
        <v>646.55999999999995</v>
      </c>
      <c r="H319" s="27"/>
      <c r="I319" s="27">
        <f>ROUND(ROUND(H319,2)*ROUND(G319,3),2)</f>
        <v>0</v>
      </c>
      <c r="J319" s="25" t="s">
        <v>55</v>
      </c>
      <c r="O319">
        <f>(I319*21)/100</f>
        <v>0</v>
      </c>
      <c r="P319" t="s">
        <v>26</v>
      </c>
    </row>
    <row r="320" spans="1:18" x14ac:dyDescent="0.2">
      <c r="A320" s="28" t="s">
        <v>56</v>
      </c>
      <c r="E320" s="29" t="s">
        <v>621</v>
      </c>
    </row>
    <row r="321" spans="1:16" x14ac:dyDescent="0.2">
      <c r="A321" s="30" t="s">
        <v>58</v>
      </c>
      <c r="E321" s="31" t="s">
        <v>52</v>
      </c>
    </row>
    <row r="322" spans="1:16" ht="51" x14ac:dyDescent="0.2">
      <c r="A322" t="s">
        <v>59</v>
      </c>
      <c r="E322" s="29" t="s">
        <v>622</v>
      </c>
    </row>
    <row r="323" spans="1:16" x14ac:dyDescent="0.2">
      <c r="A323" s="18" t="s">
        <v>50</v>
      </c>
      <c r="B323" s="23" t="s">
        <v>623</v>
      </c>
      <c r="C323" s="23" t="s">
        <v>624</v>
      </c>
      <c r="D323" s="18" t="s">
        <v>52</v>
      </c>
      <c r="E323" s="24" t="s">
        <v>625</v>
      </c>
      <c r="F323" s="25" t="s">
        <v>178</v>
      </c>
      <c r="G323" s="26">
        <v>1495.489</v>
      </c>
      <c r="H323" s="27"/>
      <c r="I323" s="27">
        <f>ROUND(ROUND(H323,2)*ROUND(G323,3),2)</f>
        <v>0</v>
      </c>
      <c r="J323" s="25" t="s">
        <v>55</v>
      </c>
      <c r="O323">
        <f>(I323*21)/100</f>
        <v>0</v>
      </c>
      <c r="P323" t="s">
        <v>26</v>
      </c>
    </row>
    <row r="324" spans="1:16" x14ac:dyDescent="0.2">
      <c r="A324" s="28" t="s">
        <v>56</v>
      </c>
      <c r="E324" s="29" t="s">
        <v>626</v>
      </c>
    </row>
    <row r="325" spans="1:16" x14ac:dyDescent="0.2">
      <c r="A325" s="30" t="s">
        <v>58</v>
      </c>
      <c r="E325" s="31" t="s">
        <v>627</v>
      </c>
    </row>
    <row r="326" spans="1:16" ht="51" x14ac:dyDescent="0.2">
      <c r="A326" t="s">
        <v>59</v>
      </c>
      <c r="E326" s="29" t="s">
        <v>622</v>
      </c>
    </row>
    <row r="327" spans="1:16" x14ac:dyDescent="0.2">
      <c r="A327" s="18" t="s">
        <v>50</v>
      </c>
      <c r="B327" s="23" t="s">
        <v>628</v>
      </c>
      <c r="C327" s="23" t="s">
        <v>629</v>
      </c>
      <c r="D327" s="18" t="s">
        <v>52</v>
      </c>
      <c r="E327" s="24" t="s">
        <v>630</v>
      </c>
      <c r="F327" s="25" t="s">
        <v>178</v>
      </c>
      <c r="G327" s="26">
        <v>19</v>
      </c>
      <c r="H327" s="27"/>
      <c r="I327" s="27">
        <f>ROUND(ROUND(H327,2)*ROUND(G327,3),2)</f>
        <v>0</v>
      </c>
      <c r="J327" s="25" t="s">
        <v>55</v>
      </c>
      <c r="O327">
        <f>(I327*21)/100</f>
        <v>0</v>
      </c>
      <c r="P327" t="s">
        <v>26</v>
      </c>
    </row>
    <row r="328" spans="1:16" x14ac:dyDescent="0.2">
      <c r="A328" s="28" t="s">
        <v>56</v>
      </c>
      <c r="E328" s="29" t="s">
        <v>631</v>
      </c>
    </row>
    <row r="329" spans="1:16" x14ac:dyDescent="0.2">
      <c r="A329" s="30" t="s">
        <v>58</v>
      </c>
      <c r="E329" s="31" t="s">
        <v>632</v>
      </c>
    </row>
    <row r="330" spans="1:16" ht="51" x14ac:dyDescent="0.2">
      <c r="A330" t="s">
        <v>59</v>
      </c>
      <c r="E330" s="29" t="s">
        <v>633</v>
      </c>
    </row>
    <row r="331" spans="1:16" x14ac:dyDescent="0.2">
      <c r="A331" s="18" t="s">
        <v>50</v>
      </c>
      <c r="B331" s="23" t="s">
        <v>634</v>
      </c>
      <c r="C331" s="23" t="s">
        <v>635</v>
      </c>
      <c r="D331" s="18" t="s">
        <v>52</v>
      </c>
      <c r="E331" s="24" t="s">
        <v>636</v>
      </c>
      <c r="F331" s="25" t="s">
        <v>178</v>
      </c>
      <c r="G331" s="26">
        <v>728.41</v>
      </c>
      <c r="H331" s="27"/>
      <c r="I331" s="27">
        <f>ROUND(ROUND(H331,2)*ROUND(G331,3),2)</f>
        <v>0</v>
      </c>
      <c r="J331" s="25" t="s">
        <v>55</v>
      </c>
      <c r="O331">
        <f>(I331*21)/100</f>
        <v>0</v>
      </c>
      <c r="P331" t="s">
        <v>26</v>
      </c>
    </row>
    <row r="332" spans="1:16" x14ac:dyDescent="0.2">
      <c r="A332" s="28" t="s">
        <v>56</v>
      </c>
      <c r="E332" s="29" t="s">
        <v>637</v>
      </c>
    </row>
    <row r="333" spans="1:16" x14ac:dyDescent="0.2">
      <c r="A333" s="30" t="s">
        <v>58</v>
      </c>
      <c r="E333" s="31" t="s">
        <v>52</v>
      </c>
    </row>
    <row r="334" spans="1:16" ht="140.25" x14ac:dyDescent="0.2">
      <c r="A334" t="s">
        <v>59</v>
      </c>
      <c r="E334" s="29" t="s">
        <v>638</v>
      </c>
    </row>
    <row r="335" spans="1:16" x14ac:dyDescent="0.2">
      <c r="A335" s="18" t="s">
        <v>50</v>
      </c>
      <c r="B335" s="23" t="s">
        <v>639</v>
      </c>
      <c r="C335" s="23" t="s">
        <v>640</v>
      </c>
      <c r="D335" s="18" t="s">
        <v>52</v>
      </c>
      <c r="E335" s="24" t="s">
        <v>641</v>
      </c>
      <c r="F335" s="25" t="s">
        <v>178</v>
      </c>
      <c r="G335" s="26">
        <v>96.481999999999999</v>
      </c>
      <c r="H335" s="27"/>
      <c r="I335" s="27">
        <f>ROUND(ROUND(H335,2)*ROUND(G335,3),2)</f>
        <v>0</v>
      </c>
      <c r="J335" s="25" t="s">
        <v>55</v>
      </c>
      <c r="O335">
        <f>(I335*21)/100</f>
        <v>0</v>
      </c>
      <c r="P335" t="s">
        <v>26</v>
      </c>
    </row>
    <row r="336" spans="1:16" x14ac:dyDescent="0.2">
      <c r="A336" s="28" t="s">
        <v>56</v>
      </c>
      <c r="E336" s="29" t="s">
        <v>642</v>
      </c>
    </row>
    <row r="337" spans="1:18" x14ac:dyDescent="0.2">
      <c r="A337" s="30" t="s">
        <v>58</v>
      </c>
      <c r="E337" s="31" t="s">
        <v>52</v>
      </c>
    </row>
    <row r="338" spans="1:18" ht="140.25" x14ac:dyDescent="0.2">
      <c r="A338" t="s">
        <v>59</v>
      </c>
      <c r="E338" s="29" t="s">
        <v>289</v>
      </c>
    </row>
    <row r="339" spans="1:18" x14ac:dyDescent="0.2">
      <c r="A339" s="18" t="s">
        <v>50</v>
      </c>
      <c r="B339" s="23" t="s">
        <v>643</v>
      </c>
      <c r="C339" s="23" t="s">
        <v>291</v>
      </c>
      <c r="D339" s="18" t="s">
        <v>52</v>
      </c>
      <c r="E339" s="24" t="s">
        <v>292</v>
      </c>
      <c r="F339" s="25" t="s">
        <v>178</v>
      </c>
      <c r="G339" s="26">
        <v>645.53399999999999</v>
      </c>
      <c r="H339" s="27"/>
      <c r="I339" s="27">
        <f>ROUND(ROUND(H339,2)*ROUND(G339,3),2)</f>
        <v>0</v>
      </c>
      <c r="J339" s="25" t="s">
        <v>55</v>
      </c>
      <c r="O339">
        <f>(I339*21)/100</f>
        <v>0</v>
      </c>
      <c r="P339" t="s">
        <v>26</v>
      </c>
    </row>
    <row r="340" spans="1:18" x14ac:dyDescent="0.2">
      <c r="A340" s="28" t="s">
        <v>56</v>
      </c>
      <c r="E340" s="29" t="s">
        <v>644</v>
      </c>
    </row>
    <row r="341" spans="1:18" x14ac:dyDescent="0.2">
      <c r="A341" s="30" t="s">
        <v>58</v>
      </c>
      <c r="E341" s="31" t="s">
        <v>52</v>
      </c>
    </row>
    <row r="342" spans="1:18" ht="140.25" x14ac:dyDescent="0.2">
      <c r="A342" t="s">
        <v>59</v>
      </c>
      <c r="E342" s="29" t="s">
        <v>289</v>
      </c>
    </row>
    <row r="343" spans="1:18" x14ac:dyDescent="0.2">
      <c r="A343" s="18" t="s">
        <v>50</v>
      </c>
      <c r="B343" s="23" t="s">
        <v>645</v>
      </c>
      <c r="C343" s="23" t="s">
        <v>646</v>
      </c>
      <c r="D343" s="18" t="s">
        <v>52</v>
      </c>
      <c r="E343" s="24" t="s">
        <v>647</v>
      </c>
      <c r="F343" s="25" t="s">
        <v>178</v>
      </c>
      <c r="G343" s="26">
        <v>656.99099999999999</v>
      </c>
      <c r="H343" s="27"/>
      <c r="I343" s="27">
        <f>ROUND(ROUND(H343,2)*ROUND(G343,3),2)</f>
        <v>0</v>
      </c>
      <c r="J343" s="25" t="s">
        <v>55</v>
      </c>
      <c r="O343">
        <f>(I343*21)/100</f>
        <v>0</v>
      </c>
      <c r="P343" t="s">
        <v>26</v>
      </c>
    </row>
    <row r="344" spans="1:18" x14ac:dyDescent="0.2">
      <c r="A344" s="28" t="s">
        <v>56</v>
      </c>
      <c r="E344" s="29" t="s">
        <v>648</v>
      </c>
    </row>
    <row r="345" spans="1:18" x14ac:dyDescent="0.2">
      <c r="A345" s="30" t="s">
        <v>58</v>
      </c>
      <c r="E345" s="31" t="s">
        <v>649</v>
      </c>
    </row>
    <row r="346" spans="1:18" ht="140.25" x14ac:dyDescent="0.2">
      <c r="A346" t="s">
        <v>59</v>
      </c>
      <c r="E346" s="29" t="s">
        <v>289</v>
      </c>
    </row>
    <row r="347" spans="1:18" x14ac:dyDescent="0.2">
      <c r="A347" s="18" t="s">
        <v>50</v>
      </c>
      <c r="B347" s="23" t="s">
        <v>650</v>
      </c>
      <c r="C347" s="23" t="s">
        <v>651</v>
      </c>
      <c r="D347" s="18" t="s">
        <v>52</v>
      </c>
      <c r="E347" s="24" t="s">
        <v>652</v>
      </c>
      <c r="F347" s="25" t="s">
        <v>178</v>
      </c>
      <c r="G347" s="26">
        <v>96.481999999999999</v>
      </c>
      <c r="H347" s="27"/>
      <c r="I347" s="27">
        <f>ROUND(ROUND(H347,2)*ROUND(G347,3),2)</f>
        <v>0</v>
      </c>
      <c r="J347" s="25" t="s">
        <v>55</v>
      </c>
      <c r="O347">
        <f>(I347*21)/100</f>
        <v>0</v>
      </c>
      <c r="P347" t="s">
        <v>26</v>
      </c>
    </row>
    <row r="348" spans="1:18" ht="25.5" x14ac:dyDescent="0.2">
      <c r="A348" s="28" t="s">
        <v>56</v>
      </c>
      <c r="E348" s="29" t="s">
        <v>653</v>
      </c>
    </row>
    <row r="349" spans="1:18" x14ac:dyDescent="0.2">
      <c r="A349" s="30" t="s">
        <v>58</v>
      </c>
      <c r="E349" s="31" t="s">
        <v>52</v>
      </c>
    </row>
    <row r="350" spans="1:18" ht="140.25" x14ac:dyDescent="0.2">
      <c r="A350" t="s">
        <v>59</v>
      </c>
      <c r="E350" s="29" t="s">
        <v>289</v>
      </c>
    </row>
    <row r="351" spans="1:18" ht="12.75" customHeight="1" x14ac:dyDescent="0.2">
      <c r="A351" s="5" t="s">
        <v>47</v>
      </c>
      <c r="B351" s="5"/>
      <c r="C351" s="32" t="s">
        <v>82</v>
      </c>
      <c r="D351" s="5"/>
      <c r="E351" s="21" t="s">
        <v>654</v>
      </c>
      <c r="F351" s="5"/>
      <c r="G351" s="5"/>
      <c r="H351" s="5"/>
      <c r="I351" s="33">
        <f>0+Q351</f>
        <v>0</v>
      </c>
      <c r="J351" s="5"/>
      <c r="O351">
        <f>0+R351</f>
        <v>0</v>
      </c>
      <c r="Q351">
        <f>0+I352+I356+I360+I364+I368+I372</f>
        <v>0</v>
      </c>
      <c r="R351">
        <f>0+O352+O356+O360+O364+O368+O372</f>
        <v>0</v>
      </c>
    </row>
    <row r="352" spans="1:18" ht="25.5" x14ac:dyDescent="0.2">
      <c r="A352" s="18" t="s">
        <v>50</v>
      </c>
      <c r="B352" s="23" t="s">
        <v>655</v>
      </c>
      <c r="C352" s="23" t="s">
        <v>656</v>
      </c>
      <c r="D352" s="18" t="s">
        <v>52</v>
      </c>
      <c r="E352" s="24" t="s">
        <v>657</v>
      </c>
      <c r="F352" s="25" t="s">
        <v>178</v>
      </c>
      <c r="G352" s="26">
        <v>150.57900000000001</v>
      </c>
      <c r="H352" s="27"/>
      <c r="I352" s="27">
        <f>ROUND(ROUND(H352,2)*ROUND(G352,3),2)</f>
        <v>0</v>
      </c>
      <c r="J352" s="25" t="s">
        <v>55</v>
      </c>
      <c r="O352">
        <f>(I352*21)/100</f>
        <v>0</v>
      </c>
      <c r="P352" t="s">
        <v>26</v>
      </c>
    </row>
    <row r="353" spans="1:16" x14ac:dyDescent="0.2">
      <c r="A353" s="28" t="s">
        <v>56</v>
      </c>
      <c r="E353" s="29" t="s">
        <v>658</v>
      </c>
    </row>
    <row r="354" spans="1:16" x14ac:dyDescent="0.2">
      <c r="A354" s="30" t="s">
        <v>58</v>
      </c>
      <c r="E354" s="31" t="s">
        <v>659</v>
      </c>
    </row>
    <row r="355" spans="1:16" ht="191.25" x14ac:dyDescent="0.2">
      <c r="A355" t="s">
        <v>59</v>
      </c>
      <c r="E355" s="29" t="s">
        <v>660</v>
      </c>
    </row>
    <row r="356" spans="1:16" x14ac:dyDescent="0.2">
      <c r="A356" s="18" t="s">
        <v>50</v>
      </c>
      <c r="B356" s="23" t="s">
        <v>661</v>
      </c>
      <c r="C356" s="23" t="s">
        <v>662</v>
      </c>
      <c r="D356" s="18" t="s">
        <v>52</v>
      </c>
      <c r="E356" s="24" t="s">
        <v>663</v>
      </c>
      <c r="F356" s="25" t="s">
        <v>178</v>
      </c>
      <c r="G356" s="26">
        <v>10.791</v>
      </c>
      <c r="H356" s="27"/>
      <c r="I356" s="27">
        <f>ROUND(ROUND(H356,2)*ROUND(G356,3),2)</f>
        <v>0</v>
      </c>
      <c r="J356" s="25" t="s">
        <v>55</v>
      </c>
      <c r="O356">
        <f>(I356*21)/100</f>
        <v>0</v>
      </c>
      <c r="P356" t="s">
        <v>26</v>
      </c>
    </row>
    <row r="357" spans="1:16" x14ac:dyDescent="0.2">
      <c r="A357" s="28" t="s">
        <v>56</v>
      </c>
      <c r="E357" s="29" t="s">
        <v>664</v>
      </c>
    </row>
    <row r="358" spans="1:16" x14ac:dyDescent="0.2">
      <c r="A358" s="30" t="s">
        <v>58</v>
      </c>
      <c r="E358" s="31" t="s">
        <v>665</v>
      </c>
    </row>
    <row r="359" spans="1:16" ht="204" x14ac:dyDescent="0.2">
      <c r="A359" t="s">
        <v>59</v>
      </c>
      <c r="E359" s="29" t="s">
        <v>666</v>
      </c>
    </row>
    <row r="360" spans="1:16" ht="25.5" x14ac:dyDescent="0.2">
      <c r="A360" s="18" t="s">
        <v>50</v>
      </c>
      <c r="B360" s="23" t="s">
        <v>667</v>
      </c>
      <c r="C360" s="23" t="s">
        <v>668</v>
      </c>
      <c r="D360" s="18" t="s">
        <v>52</v>
      </c>
      <c r="E360" s="24" t="s">
        <v>669</v>
      </c>
      <c r="F360" s="25" t="s">
        <v>178</v>
      </c>
      <c r="G360" s="26">
        <v>281.84800000000001</v>
      </c>
      <c r="H360" s="27"/>
      <c r="I360" s="27">
        <f>ROUND(ROUND(H360,2)*ROUND(G360,3),2)</f>
        <v>0</v>
      </c>
      <c r="J360" s="25" t="s">
        <v>55</v>
      </c>
      <c r="O360">
        <f>(I360*21)/100</f>
        <v>0</v>
      </c>
      <c r="P360" t="s">
        <v>26</v>
      </c>
    </row>
    <row r="361" spans="1:16" ht="25.5" x14ac:dyDescent="0.2">
      <c r="A361" s="28" t="s">
        <v>56</v>
      </c>
      <c r="E361" s="29" t="s">
        <v>670</v>
      </c>
    </row>
    <row r="362" spans="1:16" x14ac:dyDescent="0.2">
      <c r="A362" s="30" t="s">
        <v>58</v>
      </c>
      <c r="E362" s="31" t="s">
        <v>671</v>
      </c>
    </row>
    <row r="363" spans="1:16" ht="216.75" x14ac:dyDescent="0.2">
      <c r="A363" t="s">
        <v>59</v>
      </c>
      <c r="E363" s="29" t="s">
        <v>672</v>
      </c>
    </row>
    <row r="364" spans="1:16" x14ac:dyDescent="0.2">
      <c r="A364" s="18" t="s">
        <v>50</v>
      </c>
      <c r="B364" s="23" t="s">
        <v>673</v>
      </c>
      <c r="C364" s="23" t="s">
        <v>674</v>
      </c>
      <c r="D364" s="18" t="s">
        <v>52</v>
      </c>
      <c r="E364" s="24" t="s">
        <v>675</v>
      </c>
      <c r="F364" s="25" t="s">
        <v>178</v>
      </c>
      <c r="G364" s="26">
        <v>326.96100000000001</v>
      </c>
      <c r="H364" s="27"/>
      <c r="I364" s="27">
        <f>ROUND(ROUND(H364,2)*ROUND(G364,3),2)</f>
        <v>0</v>
      </c>
      <c r="J364" s="25" t="s">
        <v>55</v>
      </c>
      <c r="O364">
        <f>(I364*21)/100</f>
        <v>0</v>
      </c>
      <c r="P364" t="s">
        <v>26</v>
      </c>
    </row>
    <row r="365" spans="1:16" ht="25.5" x14ac:dyDescent="0.2">
      <c r="A365" s="28" t="s">
        <v>56</v>
      </c>
      <c r="E365" s="29" t="s">
        <v>676</v>
      </c>
    </row>
    <row r="366" spans="1:16" x14ac:dyDescent="0.2">
      <c r="A366" s="30" t="s">
        <v>58</v>
      </c>
      <c r="E366" s="31" t="s">
        <v>677</v>
      </c>
    </row>
    <row r="367" spans="1:16" ht="38.25" x14ac:dyDescent="0.2">
      <c r="A367" t="s">
        <v>59</v>
      </c>
      <c r="E367" s="29" t="s">
        <v>678</v>
      </c>
    </row>
    <row r="368" spans="1:16" x14ac:dyDescent="0.2">
      <c r="A368" s="18" t="s">
        <v>50</v>
      </c>
      <c r="B368" s="23" t="s">
        <v>679</v>
      </c>
      <c r="C368" s="23" t="s">
        <v>680</v>
      </c>
      <c r="D368" s="18" t="s">
        <v>52</v>
      </c>
      <c r="E368" s="24" t="s">
        <v>681</v>
      </c>
      <c r="F368" s="25" t="s">
        <v>178</v>
      </c>
      <c r="G368" s="26">
        <v>67</v>
      </c>
      <c r="H368" s="27"/>
      <c r="I368" s="27">
        <f>ROUND(ROUND(H368,2)*ROUND(G368,3),2)</f>
        <v>0</v>
      </c>
      <c r="J368" s="25" t="s">
        <v>55</v>
      </c>
      <c r="O368">
        <f>(I368*21)/100</f>
        <v>0</v>
      </c>
      <c r="P368" t="s">
        <v>26</v>
      </c>
    </row>
    <row r="369" spans="1:18" ht="25.5" x14ac:dyDescent="0.2">
      <c r="A369" s="28" t="s">
        <v>56</v>
      </c>
      <c r="E369" s="29" t="s">
        <v>682</v>
      </c>
    </row>
    <row r="370" spans="1:18" x14ac:dyDescent="0.2">
      <c r="A370" s="30" t="s">
        <v>58</v>
      </c>
      <c r="E370" s="31" t="s">
        <v>52</v>
      </c>
    </row>
    <row r="371" spans="1:18" ht="51" x14ac:dyDescent="0.2">
      <c r="A371" t="s">
        <v>59</v>
      </c>
      <c r="E371" s="29" t="s">
        <v>683</v>
      </c>
    </row>
    <row r="372" spans="1:18" x14ac:dyDescent="0.2">
      <c r="A372" s="18" t="s">
        <v>50</v>
      </c>
      <c r="B372" s="23" t="s">
        <v>684</v>
      </c>
      <c r="C372" s="23" t="s">
        <v>685</v>
      </c>
      <c r="D372" s="18" t="s">
        <v>52</v>
      </c>
      <c r="E372" s="24" t="s">
        <v>686</v>
      </c>
      <c r="F372" s="25" t="s">
        <v>178</v>
      </c>
      <c r="G372" s="26">
        <v>92.875</v>
      </c>
      <c r="H372" s="27"/>
      <c r="I372" s="27">
        <f>ROUND(ROUND(H372,2)*ROUND(G372,3),2)</f>
        <v>0</v>
      </c>
      <c r="J372" s="25" t="s">
        <v>55</v>
      </c>
      <c r="O372">
        <f>(I372*21)/100</f>
        <v>0</v>
      </c>
      <c r="P372" t="s">
        <v>26</v>
      </c>
    </row>
    <row r="373" spans="1:18" x14ac:dyDescent="0.2">
      <c r="A373" s="28" t="s">
        <v>56</v>
      </c>
      <c r="E373" s="29" t="s">
        <v>687</v>
      </c>
    </row>
    <row r="374" spans="1:18" x14ac:dyDescent="0.2">
      <c r="A374" s="30" t="s">
        <v>58</v>
      </c>
      <c r="E374" s="31" t="s">
        <v>688</v>
      </c>
    </row>
    <row r="375" spans="1:18" ht="51" x14ac:dyDescent="0.2">
      <c r="A375" t="s">
        <v>59</v>
      </c>
      <c r="E375" s="29" t="s">
        <v>689</v>
      </c>
    </row>
    <row r="376" spans="1:18" ht="12.75" customHeight="1" x14ac:dyDescent="0.2">
      <c r="A376" s="5" t="s">
        <v>47</v>
      </c>
      <c r="B376" s="5"/>
      <c r="C376" s="32" t="s">
        <v>88</v>
      </c>
      <c r="D376" s="5"/>
      <c r="E376" s="21" t="s">
        <v>690</v>
      </c>
      <c r="F376" s="5"/>
      <c r="G376" s="5"/>
      <c r="H376" s="5"/>
      <c r="I376" s="33">
        <f>0+Q376</f>
        <v>0</v>
      </c>
      <c r="J376" s="5"/>
      <c r="O376">
        <f>0+R376</f>
        <v>0</v>
      </c>
      <c r="Q376">
        <f>0+I377+I381</f>
        <v>0</v>
      </c>
      <c r="R376">
        <f>0+O377+O381</f>
        <v>0</v>
      </c>
    </row>
    <row r="377" spans="1:18" x14ac:dyDescent="0.2">
      <c r="A377" s="18" t="s">
        <v>50</v>
      </c>
      <c r="B377" s="23" t="s">
        <v>691</v>
      </c>
      <c r="C377" s="23" t="s">
        <v>692</v>
      </c>
      <c r="D377" s="18" t="s">
        <v>52</v>
      </c>
      <c r="E377" s="24" t="s">
        <v>693</v>
      </c>
      <c r="F377" s="25" t="s">
        <v>144</v>
      </c>
      <c r="G377" s="26">
        <v>16</v>
      </c>
      <c r="H377" s="27"/>
      <c r="I377" s="27">
        <f>ROUND(ROUND(H377,2)*ROUND(G377,3),2)</f>
        <v>0</v>
      </c>
      <c r="J377" s="25" t="s">
        <v>55</v>
      </c>
      <c r="O377">
        <f>(I377*21)/100</f>
        <v>0</v>
      </c>
      <c r="P377" t="s">
        <v>26</v>
      </c>
    </row>
    <row r="378" spans="1:18" ht="25.5" x14ac:dyDescent="0.2">
      <c r="A378" s="28" t="s">
        <v>56</v>
      </c>
      <c r="E378" s="29" t="s">
        <v>694</v>
      </c>
    </row>
    <row r="379" spans="1:18" x14ac:dyDescent="0.2">
      <c r="A379" s="30" t="s">
        <v>58</v>
      </c>
      <c r="E379" s="31" t="s">
        <v>695</v>
      </c>
    </row>
    <row r="380" spans="1:18" ht="255" x14ac:dyDescent="0.2">
      <c r="A380" t="s">
        <v>59</v>
      </c>
      <c r="E380" s="29" t="s">
        <v>696</v>
      </c>
    </row>
    <row r="381" spans="1:18" x14ac:dyDescent="0.2">
      <c r="A381" s="18" t="s">
        <v>50</v>
      </c>
      <c r="B381" s="23" t="s">
        <v>697</v>
      </c>
      <c r="C381" s="23" t="s">
        <v>698</v>
      </c>
      <c r="D381" s="18" t="s">
        <v>52</v>
      </c>
      <c r="E381" s="24" t="s">
        <v>699</v>
      </c>
      <c r="F381" s="25" t="s">
        <v>94</v>
      </c>
      <c r="G381" s="26">
        <v>1</v>
      </c>
      <c r="H381" s="27"/>
      <c r="I381" s="27">
        <f>ROUND(ROUND(H381,2)*ROUND(G381,3),2)</f>
        <v>0</v>
      </c>
      <c r="J381" s="25" t="s">
        <v>55</v>
      </c>
      <c r="O381">
        <f>(I381*21)/100</f>
        <v>0</v>
      </c>
      <c r="P381" t="s">
        <v>26</v>
      </c>
    </row>
    <row r="382" spans="1:18" ht="38.25" x14ac:dyDescent="0.2">
      <c r="A382" s="28" t="s">
        <v>56</v>
      </c>
      <c r="E382" s="29" t="s">
        <v>700</v>
      </c>
    </row>
    <row r="383" spans="1:18" x14ac:dyDescent="0.2">
      <c r="A383" s="30" t="s">
        <v>58</v>
      </c>
      <c r="E383" s="31" t="s">
        <v>52</v>
      </c>
    </row>
    <row r="384" spans="1:18" x14ac:dyDescent="0.2">
      <c r="A384" t="s">
        <v>59</v>
      </c>
      <c r="E384" s="29" t="s">
        <v>701</v>
      </c>
    </row>
    <row r="385" spans="1:18" ht="12.75" customHeight="1" x14ac:dyDescent="0.2">
      <c r="A385" s="5" t="s">
        <v>47</v>
      </c>
      <c r="B385" s="5"/>
      <c r="C385" s="32" t="s">
        <v>42</v>
      </c>
      <c r="D385" s="5"/>
      <c r="E385" s="21" t="s">
        <v>141</v>
      </c>
      <c r="F385" s="5"/>
      <c r="G385" s="5"/>
      <c r="H385" s="5"/>
      <c r="I385" s="33">
        <f>0+Q385</f>
        <v>0</v>
      </c>
      <c r="J385" s="5"/>
      <c r="O385">
        <f>0+R385</f>
        <v>0</v>
      </c>
      <c r="Q385">
        <f>0+I386+I390+I394+I398+I402+I406+I410+I414+I418+I422+I426+I430+I434+I438+I442+I446+I450+I454+I458+I462+I466+I470+I474+I478+I482+I486</f>
        <v>0</v>
      </c>
      <c r="R385">
        <f>0+O386+O390+O394+O398+O402+O406+O410+O414+O418+O422+O426+O430+O434+O438+O442+O446+O450+O454+O458+O462+O466+O470+O474+O478+O482+O486</f>
        <v>0</v>
      </c>
    </row>
    <row r="386" spans="1:18" ht="25.5" x14ac:dyDescent="0.2">
      <c r="A386" s="18" t="s">
        <v>50</v>
      </c>
      <c r="B386" s="23" t="s">
        <v>702</v>
      </c>
      <c r="C386" s="23" t="s">
        <v>703</v>
      </c>
      <c r="D386" s="18" t="s">
        <v>52</v>
      </c>
      <c r="E386" s="24" t="s">
        <v>704</v>
      </c>
      <c r="F386" s="25" t="s">
        <v>144</v>
      </c>
      <c r="G386" s="26">
        <v>36.51</v>
      </c>
      <c r="H386" s="27"/>
      <c r="I386" s="27">
        <f>ROUND(ROUND(H386,2)*ROUND(G386,3),2)</f>
        <v>0</v>
      </c>
      <c r="J386" s="25" t="s">
        <v>55</v>
      </c>
      <c r="O386">
        <f>(I386*21)/100</f>
        <v>0</v>
      </c>
      <c r="P386" t="s">
        <v>26</v>
      </c>
    </row>
    <row r="387" spans="1:18" ht="25.5" x14ac:dyDescent="0.2">
      <c r="A387" s="28" t="s">
        <v>56</v>
      </c>
      <c r="E387" s="29" t="s">
        <v>705</v>
      </c>
    </row>
    <row r="388" spans="1:18" x14ac:dyDescent="0.2">
      <c r="A388" s="30" t="s">
        <v>58</v>
      </c>
      <c r="E388" s="31" t="s">
        <v>706</v>
      </c>
    </row>
    <row r="389" spans="1:18" ht="127.5" x14ac:dyDescent="0.2">
      <c r="A389" t="s">
        <v>59</v>
      </c>
      <c r="E389" s="29" t="s">
        <v>707</v>
      </c>
    </row>
    <row r="390" spans="1:18" x14ac:dyDescent="0.2">
      <c r="A390" s="18" t="s">
        <v>50</v>
      </c>
      <c r="B390" s="23" t="s">
        <v>708</v>
      </c>
      <c r="C390" s="23" t="s">
        <v>709</v>
      </c>
      <c r="D390" s="18" t="s">
        <v>72</v>
      </c>
      <c r="E390" s="24" t="s">
        <v>710</v>
      </c>
      <c r="F390" s="25" t="s">
        <v>144</v>
      </c>
      <c r="G390" s="26">
        <v>52</v>
      </c>
      <c r="H390" s="27"/>
      <c r="I390" s="27">
        <f>ROUND(ROUND(H390,2)*ROUND(G390,3),2)</f>
        <v>0</v>
      </c>
      <c r="J390" s="25" t="s">
        <v>55</v>
      </c>
      <c r="O390">
        <f>(I390*21)/100</f>
        <v>0</v>
      </c>
      <c r="P390" t="s">
        <v>26</v>
      </c>
    </row>
    <row r="391" spans="1:18" ht="25.5" x14ac:dyDescent="0.2">
      <c r="A391" s="28" t="s">
        <v>56</v>
      </c>
      <c r="E391" s="29" t="s">
        <v>711</v>
      </c>
    </row>
    <row r="392" spans="1:18" x14ac:dyDescent="0.2">
      <c r="A392" s="30" t="s">
        <v>58</v>
      </c>
      <c r="E392" s="31" t="s">
        <v>712</v>
      </c>
    </row>
    <row r="393" spans="1:18" ht="114.75" x14ac:dyDescent="0.2">
      <c r="A393" t="s">
        <v>59</v>
      </c>
      <c r="E393" s="29" t="s">
        <v>713</v>
      </c>
    </row>
    <row r="394" spans="1:18" x14ac:dyDescent="0.2">
      <c r="A394" s="18" t="s">
        <v>50</v>
      </c>
      <c r="B394" s="23" t="s">
        <v>714</v>
      </c>
      <c r="C394" s="23" t="s">
        <v>709</v>
      </c>
      <c r="D394" s="18" t="s">
        <v>76</v>
      </c>
      <c r="E394" s="24" t="s">
        <v>710</v>
      </c>
      <c r="F394" s="25" t="s">
        <v>144</v>
      </c>
      <c r="G394" s="26">
        <v>8</v>
      </c>
      <c r="H394" s="27"/>
      <c r="I394" s="27">
        <f>ROUND(ROUND(H394,2)*ROUND(G394,3),2)</f>
        <v>0</v>
      </c>
      <c r="J394" s="25" t="s">
        <v>55</v>
      </c>
      <c r="O394">
        <f>(I394*21)/100</f>
        <v>0</v>
      </c>
      <c r="P394" t="s">
        <v>26</v>
      </c>
    </row>
    <row r="395" spans="1:18" ht="25.5" x14ac:dyDescent="0.2">
      <c r="A395" s="28" t="s">
        <v>56</v>
      </c>
      <c r="E395" s="29" t="s">
        <v>715</v>
      </c>
    </row>
    <row r="396" spans="1:18" x14ac:dyDescent="0.2">
      <c r="A396" s="30" t="s">
        <v>58</v>
      </c>
      <c r="E396" s="31" t="s">
        <v>716</v>
      </c>
    </row>
    <row r="397" spans="1:18" ht="114.75" x14ac:dyDescent="0.2">
      <c r="A397" t="s">
        <v>59</v>
      </c>
      <c r="E397" s="29" t="s">
        <v>713</v>
      </c>
    </row>
    <row r="398" spans="1:18" x14ac:dyDescent="0.2">
      <c r="A398" s="18" t="s">
        <v>50</v>
      </c>
      <c r="B398" s="23" t="s">
        <v>717</v>
      </c>
      <c r="C398" s="23" t="s">
        <v>311</v>
      </c>
      <c r="D398" s="18" t="s">
        <v>52</v>
      </c>
      <c r="E398" s="24" t="s">
        <v>312</v>
      </c>
      <c r="F398" s="25" t="s">
        <v>94</v>
      </c>
      <c r="G398" s="26">
        <v>7</v>
      </c>
      <c r="H398" s="27"/>
      <c r="I398" s="27">
        <f>ROUND(ROUND(H398,2)*ROUND(G398,3),2)</f>
        <v>0</v>
      </c>
      <c r="J398" s="25" t="s">
        <v>55</v>
      </c>
      <c r="O398">
        <f>(I398*21)/100</f>
        <v>0</v>
      </c>
      <c r="P398" t="s">
        <v>26</v>
      </c>
    </row>
    <row r="399" spans="1:18" x14ac:dyDescent="0.2">
      <c r="A399" s="28" t="s">
        <v>56</v>
      </c>
      <c r="E399" s="29" t="s">
        <v>718</v>
      </c>
    </row>
    <row r="400" spans="1:18" x14ac:dyDescent="0.2">
      <c r="A400" s="30" t="s">
        <v>58</v>
      </c>
      <c r="E400" s="31" t="s">
        <v>52</v>
      </c>
    </row>
    <row r="401" spans="1:16" ht="51" x14ac:dyDescent="0.2">
      <c r="A401" t="s">
        <v>59</v>
      </c>
      <c r="E401" s="29" t="s">
        <v>314</v>
      </c>
    </row>
    <row r="402" spans="1:16" x14ac:dyDescent="0.2">
      <c r="A402" s="18" t="s">
        <v>50</v>
      </c>
      <c r="B402" s="23" t="s">
        <v>719</v>
      </c>
      <c r="C402" s="23" t="s">
        <v>720</v>
      </c>
      <c r="D402" s="18" t="s">
        <v>52</v>
      </c>
      <c r="E402" s="24" t="s">
        <v>721</v>
      </c>
      <c r="F402" s="25" t="s">
        <v>94</v>
      </c>
      <c r="G402" s="26">
        <v>16</v>
      </c>
      <c r="H402" s="27"/>
      <c r="I402" s="27">
        <f>ROUND(ROUND(H402,2)*ROUND(G402,3),2)</f>
        <v>0</v>
      </c>
      <c r="J402" s="25" t="s">
        <v>55</v>
      </c>
      <c r="O402">
        <f>(I402*21)/100</f>
        <v>0</v>
      </c>
      <c r="P402" t="s">
        <v>26</v>
      </c>
    </row>
    <row r="403" spans="1:16" x14ac:dyDescent="0.2">
      <c r="A403" s="28" t="s">
        <v>56</v>
      </c>
      <c r="E403" s="29" t="s">
        <v>722</v>
      </c>
    </row>
    <row r="404" spans="1:16" x14ac:dyDescent="0.2">
      <c r="A404" s="30" t="s">
        <v>58</v>
      </c>
      <c r="E404" s="31" t="s">
        <v>52</v>
      </c>
    </row>
    <row r="405" spans="1:16" x14ac:dyDescent="0.2">
      <c r="A405" t="s">
        <v>59</v>
      </c>
      <c r="E405" s="29" t="s">
        <v>723</v>
      </c>
    </row>
    <row r="406" spans="1:16" x14ac:dyDescent="0.2">
      <c r="A406" s="18" t="s">
        <v>50</v>
      </c>
      <c r="B406" s="23" t="s">
        <v>724</v>
      </c>
      <c r="C406" s="23" t="s">
        <v>725</v>
      </c>
      <c r="D406" s="18" t="s">
        <v>52</v>
      </c>
      <c r="E406" s="24" t="s">
        <v>726</v>
      </c>
      <c r="F406" s="25" t="s">
        <v>94</v>
      </c>
      <c r="G406" s="26">
        <v>4</v>
      </c>
      <c r="H406" s="27"/>
      <c r="I406" s="27">
        <f>ROUND(ROUND(H406,2)*ROUND(G406,3),2)</f>
        <v>0</v>
      </c>
      <c r="J406" s="25" t="s">
        <v>55</v>
      </c>
      <c r="O406">
        <f>(I406*21)/100</f>
        <v>0</v>
      </c>
      <c r="P406" t="s">
        <v>26</v>
      </c>
    </row>
    <row r="407" spans="1:16" x14ac:dyDescent="0.2">
      <c r="A407" s="28" t="s">
        <v>56</v>
      </c>
      <c r="E407" s="29" t="s">
        <v>727</v>
      </c>
    </row>
    <row r="408" spans="1:16" x14ac:dyDescent="0.2">
      <c r="A408" s="30" t="s">
        <v>58</v>
      </c>
      <c r="E408" s="31" t="s">
        <v>52</v>
      </c>
    </row>
    <row r="409" spans="1:16" ht="38.25" x14ac:dyDescent="0.2">
      <c r="A409" t="s">
        <v>59</v>
      </c>
      <c r="E409" s="29" t="s">
        <v>728</v>
      </c>
    </row>
    <row r="410" spans="1:16" x14ac:dyDescent="0.2">
      <c r="A410" s="18" t="s">
        <v>50</v>
      </c>
      <c r="B410" s="23" t="s">
        <v>729</v>
      </c>
      <c r="C410" s="23" t="s">
        <v>730</v>
      </c>
      <c r="D410" s="18" t="s">
        <v>52</v>
      </c>
      <c r="E410" s="24" t="s">
        <v>731</v>
      </c>
      <c r="F410" s="25" t="s">
        <v>94</v>
      </c>
      <c r="G410" s="26">
        <v>2</v>
      </c>
      <c r="H410" s="27"/>
      <c r="I410" s="27">
        <f>ROUND(ROUND(H410,2)*ROUND(G410,3),2)</f>
        <v>0</v>
      </c>
      <c r="J410" s="25" t="s">
        <v>55</v>
      </c>
      <c r="O410">
        <f>(I410*21)/100</f>
        <v>0</v>
      </c>
      <c r="P410" t="s">
        <v>26</v>
      </c>
    </row>
    <row r="411" spans="1:16" x14ac:dyDescent="0.2">
      <c r="A411" s="28" t="s">
        <v>56</v>
      </c>
      <c r="E411" s="29" t="s">
        <v>732</v>
      </c>
    </row>
    <row r="412" spans="1:16" x14ac:dyDescent="0.2">
      <c r="A412" s="30" t="s">
        <v>58</v>
      </c>
      <c r="E412" s="31" t="s">
        <v>52</v>
      </c>
    </row>
    <row r="413" spans="1:16" ht="25.5" x14ac:dyDescent="0.2">
      <c r="A413" t="s">
        <v>59</v>
      </c>
      <c r="E413" s="29" t="s">
        <v>733</v>
      </c>
    </row>
    <row r="414" spans="1:16" ht="25.5" x14ac:dyDescent="0.2">
      <c r="A414" s="18" t="s">
        <v>50</v>
      </c>
      <c r="B414" s="23" t="s">
        <v>734</v>
      </c>
      <c r="C414" s="23" t="s">
        <v>735</v>
      </c>
      <c r="D414" s="18" t="s">
        <v>52</v>
      </c>
      <c r="E414" s="24" t="s">
        <v>736</v>
      </c>
      <c r="F414" s="25" t="s">
        <v>94</v>
      </c>
      <c r="G414" s="26">
        <v>6</v>
      </c>
      <c r="H414" s="27"/>
      <c r="I414" s="27">
        <f>ROUND(ROUND(H414,2)*ROUND(G414,3),2)</f>
        <v>0</v>
      </c>
      <c r="J414" s="25" t="s">
        <v>55</v>
      </c>
      <c r="O414">
        <f>(I414*21)/100</f>
        <v>0</v>
      </c>
      <c r="P414" t="s">
        <v>26</v>
      </c>
    </row>
    <row r="415" spans="1:16" ht="25.5" x14ac:dyDescent="0.2">
      <c r="A415" s="28" t="s">
        <v>56</v>
      </c>
      <c r="E415" s="29" t="s">
        <v>737</v>
      </c>
    </row>
    <row r="416" spans="1:16" x14ac:dyDescent="0.2">
      <c r="A416" s="30" t="s">
        <v>58</v>
      </c>
      <c r="E416" s="31" t="s">
        <v>52</v>
      </c>
    </row>
    <row r="417" spans="1:16" ht="25.5" x14ac:dyDescent="0.2">
      <c r="A417" t="s">
        <v>59</v>
      </c>
      <c r="E417" s="29" t="s">
        <v>738</v>
      </c>
    </row>
    <row r="418" spans="1:16" ht="25.5" x14ac:dyDescent="0.2">
      <c r="A418" s="18" t="s">
        <v>50</v>
      </c>
      <c r="B418" s="23" t="s">
        <v>739</v>
      </c>
      <c r="C418" s="23" t="s">
        <v>740</v>
      </c>
      <c r="D418" s="18" t="s">
        <v>52</v>
      </c>
      <c r="E418" s="24" t="s">
        <v>741</v>
      </c>
      <c r="F418" s="25" t="s">
        <v>178</v>
      </c>
      <c r="G418" s="26">
        <v>21.274999999999999</v>
      </c>
      <c r="H418" s="27"/>
      <c r="I418" s="27">
        <f>ROUND(ROUND(H418,2)*ROUND(G418,3),2)</f>
        <v>0</v>
      </c>
      <c r="J418" s="25" t="s">
        <v>55</v>
      </c>
      <c r="O418">
        <f>(I418*21)/100</f>
        <v>0</v>
      </c>
      <c r="P418" t="s">
        <v>26</v>
      </c>
    </row>
    <row r="419" spans="1:16" x14ac:dyDescent="0.2">
      <c r="A419" s="28" t="s">
        <v>56</v>
      </c>
      <c r="E419" s="29" t="s">
        <v>742</v>
      </c>
    </row>
    <row r="420" spans="1:16" x14ac:dyDescent="0.2">
      <c r="A420" s="30" t="s">
        <v>58</v>
      </c>
      <c r="E420" s="31" t="s">
        <v>743</v>
      </c>
    </row>
    <row r="421" spans="1:16" ht="38.25" x14ac:dyDescent="0.2">
      <c r="A421" t="s">
        <v>59</v>
      </c>
      <c r="E421" s="29" t="s">
        <v>744</v>
      </c>
    </row>
    <row r="422" spans="1:16" ht="25.5" x14ac:dyDescent="0.2">
      <c r="A422" s="18" t="s">
        <v>50</v>
      </c>
      <c r="B422" s="23" t="s">
        <v>745</v>
      </c>
      <c r="C422" s="23" t="s">
        <v>746</v>
      </c>
      <c r="D422" s="18" t="s">
        <v>52</v>
      </c>
      <c r="E422" s="24" t="s">
        <v>747</v>
      </c>
      <c r="F422" s="25" t="s">
        <v>178</v>
      </c>
      <c r="G422" s="26">
        <v>21.274999999999999</v>
      </c>
      <c r="H422" s="27"/>
      <c r="I422" s="27">
        <f>ROUND(ROUND(H422,2)*ROUND(G422,3),2)</f>
        <v>0</v>
      </c>
      <c r="J422" s="25" t="s">
        <v>55</v>
      </c>
      <c r="O422">
        <f>(I422*21)/100</f>
        <v>0</v>
      </c>
      <c r="P422" t="s">
        <v>26</v>
      </c>
    </row>
    <row r="423" spans="1:16" x14ac:dyDescent="0.2">
      <c r="A423" s="28" t="s">
        <v>56</v>
      </c>
      <c r="E423" s="29" t="s">
        <v>748</v>
      </c>
    </row>
    <row r="424" spans="1:16" x14ac:dyDescent="0.2">
      <c r="A424" s="30" t="s">
        <v>58</v>
      </c>
      <c r="E424" s="31" t="s">
        <v>52</v>
      </c>
    </row>
    <row r="425" spans="1:16" ht="38.25" x14ac:dyDescent="0.2">
      <c r="A425" t="s">
        <v>59</v>
      </c>
      <c r="E425" s="29" t="s">
        <v>744</v>
      </c>
    </row>
    <row r="426" spans="1:16" x14ac:dyDescent="0.2">
      <c r="A426" s="18" t="s">
        <v>50</v>
      </c>
      <c r="B426" s="23" t="s">
        <v>749</v>
      </c>
      <c r="C426" s="23" t="s">
        <v>750</v>
      </c>
      <c r="D426" s="18" t="s">
        <v>52</v>
      </c>
      <c r="E426" s="24" t="s">
        <v>751</v>
      </c>
      <c r="F426" s="25" t="s">
        <v>144</v>
      </c>
      <c r="G426" s="26">
        <v>8</v>
      </c>
      <c r="H426" s="27"/>
      <c r="I426" s="27">
        <f>ROUND(ROUND(H426,2)*ROUND(G426,3),2)</f>
        <v>0</v>
      </c>
      <c r="J426" s="25" t="s">
        <v>55</v>
      </c>
      <c r="O426">
        <f>(I426*21)/100</f>
        <v>0</v>
      </c>
      <c r="P426" t="s">
        <v>26</v>
      </c>
    </row>
    <row r="427" spans="1:16" x14ac:dyDescent="0.2">
      <c r="A427" s="28" t="s">
        <v>56</v>
      </c>
      <c r="E427" s="29" t="s">
        <v>752</v>
      </c>
    </row>
    <row r="428" spans="1:16" x14ac:dyDescent="0.2">
      <c r="A428" s="30" t="s">
        <v>58</v>
      </c>
      <c r="E428" s="31" t="s">
        <v>52</v>
      </c>
    </row>
    <row r="429" spans="1:16" ht="51" x14ac:dyDescent="0.2">
      <c r="A429" t="s">
        <v>59</v>
      </c>
      <c r="E429" s="29" t="s">
        <v>753</v>
      </c>
    </row>
    <row r="430" spans="1:16" x14ac:dyDescent="0.2">
      <c r="A430" s="18" t="s">
        <v>50</v>
      </c>
      <c r="B430" s="23" t="s">
        <v>754</v>
      </c>
      <c r="C430" s="23" t="s">
        <v>755</v>
      </c>
      <c r="D430" s="18" t="s">
        <v>52</v>
      </c>
      <c r="E430" s="24" t="s">
        <v>756</v>
      </c>
      <c r="F430" s="25" t="s">
        <v>144</v>
      </c>
      <c r="G430" s="26">
        <v>4</v>
      </c>
      <c r="H430" s="27"/>
      <c r="I430" s="27">
        <f>ROUND(ROUND(H430,2)*ROUND(G430,3),2)</f>
        <v>0</v>
      </c>
      <c r="J430" s="25" t="s">
        <v>55</v>
      </c>
      <c r="O430">
        <f>(I430*21)/100</f>
        <v>0</v>
      </c>
      <c r="P430" t="s">
        <v>26</v>
      </c>
    </row>
    <row r="431" spans="1:16" x14ac:dyDescent="0.2">
      <c r="A431" s="28" t="s">
        <v>56</v>
      </c>
      <c r="E431" s="29" t="s">
        <v>757</v>
      </c>
    </row>
    <row r="432" spans="1:16" x14ac:dyDescent="0.2">
      <c r="A432" s="30" t="s">
        <v>58</v>
      </c>
      <c r="E432" s="31" t="s">
        <v>52</v>
      </c>
    </row>
    <row r="433" spans="1:16" ht="51" x14ac:dyDescent="0.2">
      <c r="A433" t="s">
        <v>59</v>
      </c>
      <c r="E433" s="29" t="s">
        <v>753</v>
      </c>
    </row>
    <row r="434" spans="1:16" x14ac:dyDescent="0.2">
      <c r="A434" s="18" t="s">
        <v>50</v>
      </c>
      <c r="B434" s="23" t="s">
        <v>758</v>
      </c>
      <c r="C434" s="23" t="s">
        <v>759</v>
      </c>
      <c r="D434" s="18" t="s">
        <v>52</v>
      </c>
      <c r="E434" s="24" t="s">
        <v>760</v>
      </c>
      <c r="F434" s="25" t="s">
        <v>144</v>
      </c>
      <c r="G434" s="26">
        <v>27.7</v>
      </c>
      <c r="H434" s="27"/>
      <c r="I434" s="27">
        <f>ROUND(ROUND(H434,2)*ROUND(G434,3),2)</f>
        <v>0</v>
      </c>
      <c r="J434" s="25" t="s">
        <v>55</v>
      </c>
      <c r="O434">
        <f>(I434*21)/100</f>
        <v>0</v>
      </c>
      <c r="P434" t="s">
        <v>26</v>
      </c>
    </row>
    <row r="435" spans="1:16" x14ac:dyDescent="0.2">
      <c r="A435" s="28" t="s">
        <v>56</v>
      </c>
      <c r="E435" s="29" t="s">
        <v>761</v>
      </c>
    </row>
    <row r="436" spans="1:16" x14ac:dyDescent="0.2">
      <c r="A436" s="30" t="s">
        <v>58</v>
      </c>
      <c r="E436" s="31" t="s">
        <v>762</v>
      </c>
    </row>
    <row r="437" spans="1:16" ht="25.5" x14ac:dyDescent="0.2">
      <c r="A437" t="s">
        <v>59</v>
      </c>
      <c r="E437" s="29" t="s">
        <v>763</v>
      </c>
    </row>
    <row r="438" spans="1:16" x14ac:dyDescent="0.2">
      <c r="A438" s="18" t="s">
        <v>50</v>
      </c>
      <c r="B438" s="23" t="s">
        <v>764</v>
      </c>
      <c r="C438" s="23" t="s">
        <v>765</v>
      </c>
      <c r="D438" s="18" t="s">
        <v>52</v>
      </c>
      <c r="E438" s="24" t="s">
        <v>766</v>
      </c>
      <c r="F438" s="25" t="s">
        <v>144</v>
      </c>
      <c r="G438" s="26">
        <v>9</v>
      </c>
      <c r="H438" s="27"/>
      <c r="I438" s="27">
        <f>ROUND(ROUND(H438,2)*ROUND(G438,3),2)</f>
        <v>0</v>
      </c>
      <c r="J438" s="25" t="s">
        <v>55</v>
      </c>
      <c r="O438">
        <f>(I438*21)/100</f>
        <v>0</v>
      </c>
      <c r="P438" t="s">
        <v>26</v>
      </c>
    </row>
    <row r="439" spans="1:16" x14ac:dyDescent="0.2">
      <c r="A439" s="28" t="s">
        <v>56</v>
      </c>
      <c r="E439" s="29" t="s">
        <v>767</v>
      </c>
    </row>
    <row r="440" spans="1:16" x14ac:dyDescent="0.2">
      <c r="A440" s="30" t="s">
        <v>58</v>
      </c>
      <c r="E440" s="31" t="s">
        <v>768</v>
      </c>
    </row>
    <row r="441" spans="1:16" ht="25.5" x14ac:dyDescent="0.2">
      <c r="A441" t="s">
        <v>59</v>
      </c>
      <c r="E441" s="29" t="s">
        <v>763</v>
      </c>
    </row>
    <row r="442" spans="1:16" x14ac:dyDescent="0.2">
      <c r="A442" s="18" t="s">
        <v>50</v>
      </c>
      <c r="B442" s="23" t="s">
        <v>769</v>
      </c>
      <c r="C442" s="23" t="s">
        <v>770</v>
      </c>
      <c r="D442" s="18" t="s">
        <v>52</v>
      </c>
      <c r="E442" s="24" t="s">
        <v>771</v>
      </c>
      <c r="F442" s="25" t="s">
        <v>178</v>
      </c>
      <c r="G442" s="26">
        <v>13.35</v>
      </c>
      <c r="H442" s="27"/>
      <c r="I442" s="27">
        <f>ROUND(ROUND(H442,2)*ROUND(G442,3),2)</f>
        <v>0</v>
      </c>
      <c r="J442" s="25" t="s">
        <v>55</v>
      </c>
      <c r="O442">
        <f>(I442*21)/100</f>
        <v>0</v>
      </c>
      <c r="P442" t="s">
        <v>26</v>
      </c>
    </row>
    <row r="443" spans="1:16" x14ac:dyDescent="0.2">
      <c r="A443" s="28" t="s">
        <v>56</v>
      </c>
      <c r="E443" s="29" t="s">
        <v>772</v>
      </c>
    </row>
    <row r="444" spans="1:16" x14ac:dyDescent="0.2">
      <c r="A444" s="30" t="s">
        <v>58</v>
      </c>
      <c r="E444" s="31" t="s">
        <v>773</v>
      </c>
    </row>
    <row r="445" spans="1:16" ht="25.5" x14ac:dyDescent="0.2">
      <c r="A445" t="s">
        <v>59</v>
      </c>
      <c r="E445" s="29" t="s">
        <v>774</v>
      </c>
    </row>
    <row r="446" spans="1:16" x14ac:dyDescent="0.2">
      <c r="A446" s="18" t="s">
        <v>50</v>
      </c>
      <c r="B446" s="23" t="s">
        <v>775</v>
      </c>
      <c r="C446" s="23" t="s">
        <v>776</v>
      </c>
      <c r="D446" s="18" t="s">
        <v>72</v>
      </c>
      <c r="E446" s="24" t="s">
        <v>777</v>
      </c>
      <c r="F446" s="25" t="s">
        <v>144</v>
      </c>
      <c r="G446" s="26">
        <v>9</v>
      </c>
      <c r="H446" s="27"/>
      <c r="I446" s="27">
        <f>ROUND(ROUND(H446,2)*ROUND(G446,3),2)</f>
        <v>0</v>
      </c>
      <c r="J446" s="25" t="s">
        <v>55</v>
      </c>
      <c r="O446">
        <f>(I446*21)/100</f>
        <v>0</v>
      </c>
      <c r="P446" t="s">
        <v>26</v>
      </c>
    </row>
    <row r="447" spans="1:16" x14ac:dyDescent="0.2">
      <c r="A447" s="28" t="s">
        <v>56</v>
      </c>
      <c r="E447" s="29" t="s">
        <v>778</v>
      </c>
    </row>
    <row r="448" spans="1:16" x14ac:dyDescent="0.2">
      <c r="A448" s="30" t="s">
        <v>58</v>
      </c>
      <c r="E448" s="31" t="s">
        <v>768</v>
      </c>
    </row>
    <row r="449" spans="1:16" ht="38.25" x14ac:dyDescent="0.2">
      <c r="A449" t="s">
        <v>59</v>
      </c>
      <c r="E449" s="29" t="s">
        <v>779</v>
      </c>
    </row>
    <row r="450" spans="1:16" x14ac:dyDescent="0.2">
      <c r="A450" s="18" t="s">
        <v>50</v>
      </c>
      <c r="B450" s="23" t="s">
        <v>780</v>
      </c>
      <c r="C450" s="23" t="s">
        <v>776</v>
      </c>
      <c r="D450" s="18" t="s">
        <v>76</v>
      </c>
      <c r="E450" s="24" t="s">
        <v>777</v>
      </c>
      <c r="F450" s="25" t="s">
        <v>144</v>
      </c>
      <c r="G450" s="26">
        <v>27.7</v>
      </c>
      <c r="H450" s="27"/>
      <c r="I450" s="27">
        <f>ROUND(ROUND(H450,2)*ROUND(G450,3),2)</f>
        <v>0</v>
      </c>
      <c r="J450" s="25" t="s">
        <v>55</v>
      </c>
      <c r="O450">
        <f>(I450*21)/100</f>
        <v>0</v>
      </c>
      <c r="P450" t="s">
        <v>26</v>
      </c>
    </row>
    <row r="451" spans="1:16" x14ac:dyDescent="0.2">
      <c r="A451" s="28" t="s">
        <v>56</v>
      </c>
      <c r="E451" s="29" t="s">
        <v>761</v>
      </c>
    </row>
    <row r="452" spans="1:16" x14ac:dyDescent="0.2">
      <c r="A452" s="30" t="s">
        <v>58</v>
      </c>
      <c r="E452" s="31" t="s">
        <v>762</v>
      </c>
    </row>
    <row r="453" spans="1:16" ht="38.25" x14ac:dyDescent="0.2">
      <c r="A453" t="s">
        <v>59</v>
      </c>
      <c r="E453" s="29" t="s">
        <v>781</v>
      </c>
    </row>
    <row r="454" spans="1:16" x14ac:dyDescent="0.2">
      <c r="A454" s="18" t="s">
        <v>50</v>
      </c>
      <c r="B454" s="23" t="s">
        <v>782</v>
      </c>
      <c r="C454" s="23" t="s">
        <v>776</v>
      </c>
      <c r="D454" s="18" t="s">
        <v>222</v>
      </c>
      <c r="E454" s="24" t="s">
        <v>777</v>
      </c>
      <c r="F454" s="25" t="s">
        <v>144</v>
      </c>
      <c r="G454" s="26">
        <v>59.2</v>
      </c>
      <c r="H454" s="27"/>
      <c r="I454" s="27">
        <f>ROUND(ROUND(H454,2)*ROUND(G454,3),2)</f>
        <v>0</v>
      </c>
      <c r="J454" s="25" t="s">
        <v>55</v>
      </c>
      <c r="O454">
        <f>(I454*21)/100</f>
        <v>0</v>
      </c>
      <c r="P454" t="s">
        <v>26</v>
      </c>
    </row>
    <row r="455" spans="1:16" x14ac:dyDescent="0.2">
      <c r="A455" s="28" t="s">
        <v>56</v>
      </c>
      <c r="E455" s="29" t="s">
        <v>783</v>
      </c>
    </row>
    <row r="456" spans="1:16" x14ac:dyDescent="0.2">
      <c r="A456" s="30" t="s">
        <v>58</v>
      </c>
      <c r="E456" s="31" t="s">
        <v>784</v>
      </c>
    </row>
    <row r="457" spans="1:16" ht="38.25" x14ac:dyDescent="0.2">
      <c r="A457" t="s">
        <v>59</v>
      </c>
      <c r="E457" s="29" t="s">
        <v>781</v>
      </c>
    </row>
    <row r="458" spans="1:16" ht="25.5" x14ac:dyDescent="0.2">
      <c r="A458" s="18" t="s">
        <v>50</v>
      </c>
      <c r="B458" s="23" t="s">
        <v>785</v>
      </c>
      <c r="C458" s="23" t="s">
        <v>786</v>
      </c>
      <c r="D458" s="18" t="s">
        <v>72</v>
      </c>
      <c r="E458" s="24" t="s">
        <v>787</v>
      </c>
      <c r="F458" s="25" t="s">
        <v>144</v>
      </c>
      <c r="G458" s="26">
        <v>12.25</v>
      </c>
      <c r="H458" s="27"/>
      <c r="I458" s="27">
        <f>ROUND(ROUND(H458,2)*ROUND(G458,3),2)</f>
        <v>0</v>
      </c>
      <c r="J458" s="25" t="s">
        <v>55</v>
      </c>
      <c r="O458">
        <f>(I458*21)/100</f>
        <v>0</v>
      </c>
      <c r="P458" t="s">
        <v>26</v>
      </c>
    </row>
    <row r="459" spans="1:16" x14ac:dyDescent="0.2">
      <c r="A459" s="28" t="s">
        <v>56</v>
      </c>
      <c r="E459" s="29" t="s">
        <v>788</v>
      </c>
    </row>
    <row r="460" spans="1:16" x14ac:dyDescent="0.2">
      <c r="A460" s="30" t="s">
        <v>58</v>
      </c>
      <c r="E460" s="31" t="s">
        <v>789</v>
      </c>
    </row>
    <row r="461" spans="1:16" ht="38.25" x14ac:dyDescent="0.2">
      <c r="A461" t="s">
        <v>59</v>
      </c>
      <c r="E461" s="29" t="s">
        <v>781</v>
      </c>
    </row>
    <row r="462" spans="1:16" ht="25.5" x14ac:dyDescent="0.2">
      <c r="A462" s="18" t="s">
        <v>50</v>
      </c>
      <c r="B462" s="23" t="s">
        <v>790</v>
      </c>
      <c r="C462" s="23" t="s">
        <v>786</v>
      </c>
      <c r="D462" s="18" t="s">
        <v>76</v>
      </c>
      <c r="E462" s="24" t="s">
        <v>787</v>
      </c>
      <c r="F462" s="25" t="s">
        <v>144</v>
      </c>
      <c r="G462" s="26">
        <v>9.56</v>
      </c>
      <c r="H462" s="27"/>
      <c r="I462" s="27">
        <f>ROUND(ROUND(H462,2)*ROUND(G462,3),2)</f>
        <v>0</v>
      </c>
      <c r="J462" s="25" t="s">
        <v>55</v>
      </c>
      <c r="O462">
        <f>(I462*21)/100</f>
        <v>0</v>
      </c>
      <c r="P462" t="s">
        <v>26</v>
      </c>
    </row>
    <row r="463" spans="1:16" x14ac:dyDescent="0.2">
      <c r="A463" s="28" t="s">
        <v>56</v>
      </c>
      <c r="E463" s="29" t="s">
        <v>791</v>
      </c>
    </row>
    <row r="464" spans="1:16" x14ac:dyDescent="0.2">
      <c r="A464" s="30" t="s">
        <v>58</v>
      </c>
      <c r="E464" s="31" t="s">
        <v>792</v>
      </c>
    </row>
    <row r="465" spans="1:16" ht="38.25" x14ac:dyDescent="0.2">
      <c r="A465" t="s">
        <v>59</v>
      </c>
      <c r="E465" s="29" t="s">
        <v>781</v>
      </c>
    </row>
    <row r="466" spans="1:16" x14ac:dyDescent="0.2">
      <c r="A466" s="18" t="s">
        <v>50</v>
      </c>
      <c r="B466" s="23" t="s">
        <v>793</v>
      </c>
      <c r="C466" s="23" t="s">
        <v>794</v>
      </c>
      <c r="D466" s="18" t="s">
        <v>52</v>
      </c>
      <c r="E466" s="24" t="s">
        <v>795</v>
      </c>
      <c r="F466" s="25" t="s">
        <v>144</v>
      </c>
      <c r="G466" s="26">
        <v>53.268000000000001</v>
      </c>
      <c r="H466" s="27"/>
      <c r="I466" s="27">
        <f>ROUND(ROUND(H466,2)*ROUND(G466,3),2)</f>
        <v>0</v>
      </c>
      <c r="J466" s="25" t="s">
        <v>55</v>
      </c>
      <c r="O466">
        <f>(I466*21)/100</f>
        <v>0</v>
      </c>
      <c r="P466" t="s">
        <v>26</v>
      </c>
    </row>
    <row r="467" spans="1:16" x14ac:dyDescent="0.2">
      <c r="A467" s="28" t="s">
        <v>56</v>
      </c>
      <c r="E467" s="29" t="s">
        <v>796</v>
      </c>
    </row>
    <row r="468" spans="1:16" x14ac:dyDescent="0.2">
      <c r="A468" s="30" t="s">
        <v>58</v>
      </c>
      <c r="E468" s="31" t="s">
        <v>797</v>
      </c>
    </row>
    <row r="469" spans="1:16" ht="38.25" x14ac:dyDescent="0.2">
      <c r="A469" t="s">
        <v>59</v>
      </c>
      <c r="E469" s="29" t="s">
        <v>781</v>
      </c>
    </row>
    <row r="470" spans="1:16" x14ac:dyDescent="0.2">
      <c r="A470" s="18" t="s">
        <v>50</v>
      </c>
      <c r="B470" s="23" t="s">
        <v>798</v>
      </c>
      <c r="C470" s="23" t="s">
        <v>799</v>
      </c>
      <c r="D470" s="18" t="s">
        <v>52</v>
      </c>
      <c r="E470" s="24" t="s">
        <v>800</v>
      </c>
      <c r="F470" s="25" t="s">
        <v>178</v>
      </c>
      <c r="G470" s="26">
        <v>28.5</v>
      </c>
      <c r="H470" s="27"/>
      <c r="I470" s="27">
        <f>ROUND(ROUND(H470,2)*ROUND(G470,3),2)</f>
        <v>0</v>
      </c>
      <c r="J470" s="25" t="s">
        <v>55</v>
      </c>
      <c r="O470">
        <f>(I470*21)/100</f>
        <v>0</v>
      </c>
      <c r="P470" t="s">
        <v>26</v>
      </c>
    </row>
    <row r="471" spans="1:16" x14ac:dyDescent="0.2">
      <c r="A471" s="28" t="s">
        <v>56</v>
      </c>
      <c r="E471" s="29" t="s">
        <v>801</v>
      </c>
    </row>
    <row r="472" spans="1:16" x14ac:dyDescent="0.2">
      <c r="A472" s="30" t="s">
        <v>58</v>
      </c>
      <c r="E472" s="31" t="s">
        <v>802</v>
      </c>
    </row>
    <row r="473" spans="1:16" ht="25.5" x14ac:dyDescent="0.2">
      <c r="A473" t="s">
        <v>59</v>
      </c>
      <c r="E473" s="29" t="s">
        <v>803</v>
      </c>
    </row>
    <row r="474" spans="1:16" ht="25.5" x14ac:dyDescent="0.2">
      <c r="A474" s="18" t="s">
        <v>50</v>
      </c>
      <c r="B474" s="23" t="s">
        <v>804</v>
      </c>
      <c r="C474" s="23" t="s">
        <v>805</v>
      </c>
      <c r="D474" s="18" t="s">
        <v>52</v>
      </c>
      <c r="E474" s="24" t="s">
        <v>806</v>
      </c>
      <c r="F474" s="25" t="s">
        <v>144</v>
      </c>
      <c r="G474" s="26">
        <v>47</v>
      </c>
      <c r="H474" s="27"/>
      <c r="I474" s="27">
        <f>ROUND(ROUND(H474,2)*ROUND(G474,3),2)</f>
        <v>0</v>
      </c>
      <c r="J474" s="25" t="s">
        <v>55</v>
      </c>
      <c r="O474">
        <f>(I474*21)/100</f>
        <v>0</v>
      </c>
      <c r="P474" t="s">
        <v>26</v>
      </c>
    </row>
    <row r="475" spans="1:16" x14ac:dyDescent="0.2">
      <c r="A475" s="28" t="s">
        <v>56</v>
      </c>
      <c r="E475" s="29" t="s">
        <v>807</v>
      </c>
    </row>
    <row r="476" spans="1:16" x14ac:dyDescent="0.2">
      <c r="A476" s="30" t="s">
        <v>58</v>
      </c>
      <c r="E476" s="31" t="s">
        <v>52</v>
      </c>
    </row>
    <row r="477" spans="1:16" ht="89.25" x14ac:dyDescent="0.2">
      <c r="A477" t="s">
        <v>59</v>
      </c>
      <c r="E477" s="29" t="s">
        <v>808</v>
      </c>
    </row>
    <row r="478" spans="1:16" x14ac:dyDescent="0.2">
      <c r="A478" s="18" t="s">
        <v>50</v>
      </c>
      <c r="B478" s="23" t="s">
        <v>809</v>
      </c>
      <c r="C478" s="23" t="s">
        <v>810</v>
      </c>
      <c r="D478" s="18" t="s">
        <v>52</v>
      </c>
      <c r="E478" s="24" t="s">
        <v>811</v>
      </c>
      <c r="F478" s="25" t="s">
        <v>94</v>
      </c>
      <c r="G478" s="26">
        <v>1</v>
      </c>
      <c r="H478" s="27"/>
      <c r="I478" s="27">
        <f>ROUND(ROUND(H478,2)*ROUND(G478,3),2)</f>
        <v>0</v>
      </c>
      <c r="J478" s="25" t="s">
        <v>55</v>
      </c>
      <c r="O478">
        <f>(I478*21)/100</f>
        <v>0</v>
      </c>
      <c r="P478" t="s">
        <v>26</v>
      </c>
    </row>
    <row r="479" spans="1:16" x14ac:dyDescent="0.2">
      <c r="A479" s="28" t="s">
        <v>56</v>
      </c>
      <c r="E479" s="29" t="s">
        <v>812</v>
      </c>
    </row>
    <row r="480" spans="1:16" x14ac:dyDescent="0.2">
      <c r="A480" s="30" t="s">
        <v>58</v>
      </c>
      <c r="E480" s="31" t="s">
        <v>52</v>
      </c>
    </row>
    <row r="481" spans="1:16" ht="395.25" x14ac:dyDescent="0.2">
      <c r="A481" t="s">
        <v>59</v>
      </c>
      <c r="E481" s="29" t="s">
        <v>813</v>
      </c>
    </row>
    <row r="482" spans="1:16" x14ac:dyDescent="0.2">
      <c r="A482" s="18" t="s">
        <v>50</v>
      </c>
      <c r="B482" s="23" t="s">
        <v>814</v>
      </c>
      <c r="C482" s="23" t="s">
        <v>815</v>
      </c>
      <c r="D482" s="18" t="s">
        <v>52</v>
      </c>
      <c r="E482" s="24" t="s">
        <v>816</v>
      </c>
      <c r="F482" s="25" t="s">
        <v>144</v>
      </c>
      <c r="G482" s="26">
        <v>12</v>
      </c>
      <c r="H482" s="27"/>
      <c r="I482" s="27">
        <f>ROUND(ROUND(H482,2)*ROUND(G482,3),2)</f>
        <v>0</v>
      </c>
      <c r="J482" s="25" t="s">
        <v>55</v>
      </c>
      <c r="O482">
        <f>(I482*21)/100</f>
        <v>0</v>
      </c>
      <c r="P482" t="s">
        <v>26</v>
      </c>
    </row>
    <row r="483" spans="1:16" x14ac:dyDescent="0.2">
      <c r="A483" s="28" t="s">
        <v>56</v>
      </c>
      <c r="E483" s="29" t="s">
        <v>817</v>
      </c>
    </row>
    <row r="484" spans="1:16" x14ac:dyDescent="0.2">
      <c r="A484" s="30" t="s">
        <v>58</v>
      </c>
      <c r="E484" s="31" t="s">
        <v>52</v>
      </c>
    </row>
    <row r="485" spans="1:16" ht="409.5" x14ac:dyDescent="0.2">
      <c r="A485" t="s">
        <v>59</v>
      </c>
      <c r="E485" s="29" t="s">
        <v>818</v>
      </c>
    </row>
    <row r="486" spans="1:16" x14ac:dyDescent="0.2">
      <c r="A486" s="18" t="s">
        <v>50</v>
      </c>
      <c r="B486" s="23" t="s">
        <v>819</v>
      </c>
      <c r="C486" s="23" t="s">
        <v>820</v>
      </c>
      <c r="D486" s="18" t="s">
        <v>52</v>
      </c>
      <c r="E486" s="24" t="s">
        <v>821</v>
      </c>
      <c r="F486" s="25" t="s">
        <v>94</v>
      </c>
      <c r="G486" s="26">
        <v>3</v>
      </c>
      <c r="H486" s="27"/>
      <c r="I486" s="27">
        <f>ROUND(ROUND(H486,2)*ROUND(G486,3),2)</f>
        <v>0</v>
      </c>
      <c r="J486" s="25" t="s">
        <v>55</v>
      </c>
      <c r="O486">
        <f>(I486*21)/100</f>
        <v>0</v>
      </c>
      <c r="P486" t="s">
        <v>26</v>
      </c>
    </row>
    <row r="487" spans="1:16" ht="25.5" x14ac:dyDescent="0.2">
      <c r="A487" s="28" t="s">
        <v>56</v>
      </c>
      <c r="E487" s="29" t="s">
        <v>822</v>
      </c>
    </row>
    <row r="488" spans="1:16" x14ac:dyDescent="0.2">
      <c r="A488" s="30" t="s">
        <v>58</v>
      </c>
      <c r="E488" s="31" t="s">
        <v>52</v>
      </c>
    </row>
    <row r="489" spans="1:16" ht="267.75" x14ac:dyDescent="0.2">
      <c r="A489" t="s">
        <v>59</v>
      </c>
      <c r="E489" s="29" t="s">
        <v>823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</vt:lpstr>
      <vt:lpstr>000_1</vt:lpstr>
      <vt:lpstr>001_1</vt:lpstr>
      <vt:lpstr>151_1</vt:lpstr>
      <vt:lpstr>201_1</vt:lpstr>
      <vt:lpstr>'000_1'!Názvy_tisku</vt:lpstr>
      <vt:lpstr>'001_1'!Názvy_tisku</vt:lpstr>
      <vt:lpstr>'151_1'!Názvy_tisku</vt:lpstr>
      <vt:lpstr>'201_1'!Názvy_tisku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Koudelka Pavel</dc:creator>
  <cp:keywords/>
  <dc:description/>
  <cp:lastModifiedBy>Koudelka Pavel</cp:lastModifiedBy>
  <dcterms:created xsi:type="dcterms:W3CDTF">2024-10-31T10:53:38Z</dcterms:created>
  <dcterms:modified xsi:type="dcterms:W3CDTF">2024-10-31T10:54:37Z</dcterms:modified>
  <cp:category/>
  <cp:contentStatus/>
</cp:coreProperties>
</file>